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533293F5-0E55-4ED8-93C7-A447D5F4969C}" xr6:coauthVersionLast="47" xr6:coauthVersionMax="47" xr10:uidLastSave="{00000000-0000-0000-0000-000000000000}"/>
  <bookViews>
    <workbookView xWindow="-120" yWindow="-120" windowWidth="29040" windowHeight="15720" tabRatio="892" activeTab="1" xr2:uid="{00000000-000D-0000-FFFF-FFFF00000000}"/>
  </bookViews>
  <sheets>
    <sheet name="Attachment H-27A" sheetId="1" r:id="rId1"/>
    <sheet name="Att 1 - Project Rev Req" sheetId="5" r:id="rId2"/>
    <sheet name="Att 1a - Project Plant Detail" sheetId="21" r:id="rId3"/>
    <sheet name="Att 2 - Incentive Return" sheetId="4" r:id="rId4"/>
    <sheet name="Att 3 - True-up" sheetId="3" r:id="rId5"/>
    <sheet name="Att 4 - Rate Base" sheetId="6" r:id="rId6"/>
    <sheet name="Att 5 - Return on Rate Base" sheetId="7" r:id="rId7"/>
    <sheet name="Att 6 - True-up Interest" sheetId="8" r:id="rId8"/>
    <sheet name="Att 6a - Interest Rate Calc" sheetId="15" r:id="rId9"/>
    <sheet name="Att 7 - Tax Rates" sheetId="16" r:id="rId10"/>
    <sheet name="Att 8 - Interim Debt" sheetId="10" r:id="rId11"/>
    <sheet name="Att 9 - Construction Debt" sheetId="11" r:id="rId12"/>
    <sheet name="Att 10 - Depreciation Rates" sheetId="12" r:id="rId13"/>
    <sheet name="Att 11 - Prior Period Adj" sheetId="13" r:id="rId14"/>
    <sheet name="Att 12 - Revenue Credits" sheetId="14" r:id="rId15"/>
    <sheet name="Att 13 -Excess-Def ADIT Summary" sheetId="18" r:id="rId16"/>
    <sheet name="Att 13.1 -Averaging &amp; Proration" sheetId="19" r:id="rId17"/>
    <sheet name="Att 13.2 -Excess-Deficient ADIT" sheetId="20" r:id="rId18"/>
    <sheet name="WP1-ADIT" sheetId="24" r:id="rId19"/>
    <sheet name="WP2 - Tax Rates" sheetId="25" r:id="rId20"/>
    <sheet name="WP3 - Perm Tax" sheetId="26" r:id="rId21"/>
    <sheet name="WP4 - Cost Commitment" sheetId="27" r:id="rId22"/>
    <sheet name="WP5 - Att 3 Support" sheetId="28" r:id="rId23"/>
  </sheets>
  <definedNames>
    <definedName name="________FA200" localSheetId="18" hidden="1">{#N/A,#N/A,FALSE,"Aging Summary";#N/A,#N/A,FALSE,"Ratio Analysis";#N/A,#N/A,FALSE,"Test 120 Day Accts";#N/A,#N/A,FALSE,"Tickmarks"}</definedName>
    <definedName name="________FA200" hidden="1">{#N/A,#N/A,FALSE,"Aging Summary";#N/A,#N/A,FALSE,"Ratio Analysis";#N/A,#N/A,FALSE,"Test 120 Day Accts";#N/A,#N/A,FALSE,"Tickmarks"}</definedName>
    <definedName name="________PT200" localSheetId="18" hidden="1">{#N/A,#N/A,FALSE,"Aging Summary";#N/A,#N/A,FALSE,"Ratio Analysis";#N/A,#N/A,FALSE,"Test 120 Day Accts";#N/A,#N/A,FALSE,"Tickmarks"}</definedName>
    <definedName name="________PT200" hidden="1">{#N/A,#N/A,FALSE,"Aging Summary";#N/A,#N/A,FALSE,"Ratio Analysis";#N/A,#N/A,FALSE,"Test 120 Day Accts";#N/A,#N/A,FALSE,"Tickmarks"}</definedName>
    <definedName name="_______FA200" localSheetId="18" hidden="1">{#N/A,#N/A,FALSE,"Aging Summary";#N/A,#N/A,FALSE,"Ratio Analysis";#N/A,#N/A,FALSE,"Test 120 Day Accts";#N/A,#N/A,FALSE,"Tickmarks"}</definedName>
    <definedName name="_______FA200" hidden="1">{#N/A,#N/A,FALSE,"Aging Summary";#N/A,#N/A,FALSE,"Ratio Analysis";#N/A,#N/A,FALSE,"Test 120 Day Accts";#N/A,#N/A,FALSE,"Tickmarks"}</definedName>
    <definedName name="___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_PT200" localSheetId="18" hidden="1">{#N/A,#N/A,FALSE,"Aging Summary";#N/A,#N/A,FALSE,"Ratio Analysis";#N/A,#N/A,FALSE,"Test 120 Day Accts";#N/A,#N/A,FALSE,"Tickmarks"}</definedName>
    <definedName name="_______PT200" hidden="1">{#N/A,#N/A,FALSE,"Aging Summary";#N/A,#N/A,FALSE,"Ratio Analysis";#N/A,#N/A,FALSE,"Test 120 Day Accts";#N/A,#N/A,FALSE,"Tickmarks"}</definedName>
    <definedName name="_______www1" localSheetId="2" hidden="1">{#N/A,#N/A,FALSE,"schA"}</definedName>
    <definedName name="_______www1" localSheetId="18" hidden="1">{#N/A,#N/A,FALSE,"schA"}</definedName>
    <definedName name="_______www1" hidden="1">{#N/A,#N/A,FALSE,"schA"}</definedName>
    <definedName name="______FA200" localSheetId="18" hidden="1">{#N/A,#N/A,FALSE,"Aging Summary";#N/A,#N/A,FALSE,"Ratio Analysis";#N/A,#N/A,FALSE,"Test 120 Day Accts";#N/A,#N/A,FALSE,"Tickmarks"}</definedName>
    <definedName name="______FA200" hidden="1">{#N/A,#N/A,FALSE,"Aging Summary";#N/A,#N/A,FALSE,"Ratio Analysis";#N/A,#N/A,FALSE,"Test 120 Day Accts";#N/A,#N/A,FALSE,"Tickmarks"}</definedName>
    <definedName name="__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_PT200" localSheetId="18" hidden="1">{#N/A,#N/A,FALSE,"Aging Summary";#N/A,#N/A,FALSE,"Ratio Analysis";#N/A,#N/A,FALSE,"Test 120 Day Accts";#N/A,#N/A,FALSE,"Tickmarks"}</definedName>
    <definedName name="______PT200" hidden="1">{#N/A,#N/A,FALSE,"Aging Summary";#N/A,#N/A,FALSE,"Ratio Analysis";#N/A,#N/A,FALSE,"Test 120 Day Accts";#N/A,#N/A,FALSE,"Tickmarks"}</definedName>
    <definedName name="______www1" localSheetId="2" hidden="1">{#N/A,#N/A,FALSE,"schA"}</definedName>
    <definedName name="______www1" localSheetId="18" hidden="1">{#N/A,#N/A,FALSE,"schA"}</definedName>
    <definedName name="______www1" hidden="1">{#N/A,#N/A,FALSE,"schA"}</definedName>
    <definedName name="___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FA200" localSheetId="18" hidden="1">{#N/A,#N/A,FALSE,"Aging Summary";#N/A,#N/A,FALSE,"Ratio Analysis";#N/A,#N/A,FALSE,"Test 120 Day Accts";#N/A,#N/A,FALSE,"Tickmarks"}</definedName>
    <definedName name="_____FA200" hidden="1">{#N/A,#N/A,FALSE,"Aging Summary";#N/A,#N/A,FALSE,"Ratio Analysis";#N/A,#N/A,FALSE,"Test 120 Day Accts";#N/A,#N/A,FALSE,"Tickmarks"}</definedName>
    <definedName name="_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_PT200" localSheetId="18" hidden="1">{#N/A,#N/A,FALSE,"Aging Summary";#N/A,#N/A,FALSE,"Ratio Analysis";#N/A,#N/A,FALSE,"Test 120 Day Accts";#N/A,#N/A,FALSE,"Tickmarks"}</definedName>
    <definedName name="_____PT200" hidden="1">{#N/A,#N/A,FALSE,"Aging Summary";#N/A,#N/A,FALSE,"Ratio Analysis";#N/A,#N/A,FALSE,"Test 120 Day Accts";#N/A,#N/A,FALSE,"Tickmarks"}</definedName>
    <definedName name="_____TB1" localSheetId="18" hidden="1">{#N/A,#N/A,TRUE,"Income";#N/A,#N/A,TRUE,"IncomeDetail";#N/A,#N/A,TRUE,"Balance";#N/A,#N/A,TRUE,"BalDetail"}</definedName>
    <definedName name="_____TB1" hidden="1">{#N/A,#N/A,TRUE,"Income";#N/A,#N/A,TRUE,"IncomeDetail";#N/A,#N/A,TRUE,"Balance";#N/A,#N/A,TRUE,"BalDetail"}</definedName>
    <definedName name="_____www1" localSheetId="2" hidden="1">{#N/A,#N/A,FALSE,"schA"}</definedName>
    <definedName name="_____www1" localSheetId="18" hidden="1">{#N/A,#N/A,FALSE,"schA"}</definedName>
    <definedName name="_____www1" hidden="1">{#N/A,#N/A,FALSE,"schA"}</definedName>
    <definedName name="__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FA200" localSheetId="18" hidden="1">{#N/A,#N/A,FALSE,"Aging Summary";#N/A,#N/A,FALSE,"Ratio Analysis";#N/A,#N/A,FALSE,"Test 120 Day Accts";#N/A,#N/A,FALSE,"Tickmarks"}</definedName>
    <definedName name="____FA200" hidden="1">{#N/A,#N/A,FALSE,"Aging Summary";#N/A,#N/A,FALSE,"Ratio Analysis";#N/A,#N/A,FALSE,"Test 120 Day Accts";#N/A,#N/A,FALSE,"Tickmarks"}</definedName>
    <definedName name="_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_PT200" localSheetId="18" hidden="1">{#N/A,#N/A,FALSE,"Aging Summary";#N/A,#N/A,FALSE,"Ratio Analysis";#N/A,#N/A,FALSE,"Test 120 Day Accts";#N/A,#N/A,FALSE,"Tickmarks"}</definedName>
    <definedName name="____PT200" hidden="1">{#N/A,#N/A,FALSE,"Aging Summary";#N/A,#N/A,FALSE,"Ratio Analysis";#N/A,#N/A,FALSE,"Test 120 Day Accts";#N/A,#N/A,FALSE,"Tickmarks"}</definedName>
    <definedName name="____www1" localSheetId="2" hidden="1">{#N/A,#N/A,FALSE,"schA"}</definedName>
    <definedName name="____www1" localSheetId="18" hidden="1">{#N/A,#N/A,FALSE,"schA"}</definedName>
    <definedName name="____www1" hidden="1">{#N/A,#N/A,FALSE,"schA"}</definedName>
    <definedName name="___a2" hidden="1">#REF!</definedName>
    <definedName name="___a3" hidden="1">#REF!</definedName>
    <definedName name="___a36" localSheetId="18" hidden="1">{"Accretion";#N/A;FALSE;"Assum"}</definedName>
    <definedName name="___a36" hidden="1">{"Accretion";#N/A;FALSE;"Assum"}</definedName>
    <definedName name="___a37" localSheetId="18" hidden="1">{#N/A,#N/A,TRUE,"Lines",#N/A,#N/A,TRUE;"Stations",#N/A,#N/A,TRUE,"Cap. Expenses",#N/A,#N/A;TRUE,"Land",#N/A,#N/A,TRUE,"Cen Proces Sys",#N/A;#N/A,TRUE,"telecom",#N/A,#N/A,TRUE,"Other"}</definedName>
    <definedName name="___a37" hidden="1">{#N/A,#N/A,TRUE,"Lines",#N/A,#N/A,TRUE;"Stations",#N/A,#N/A,TRUE,"Cap. Expenses",#N/A,#N/A;TRUE,"Land",#N/A,#N/A,TRUE,"Cen Proces Sys",#N/A;#N/A,TRUE,"telecom",#N/A,#N/A,TRUE,"Other"}</definedName>
    <definedName name="___a38" localSheetId="18" hidden="1">{"Assumptions";#N/A;FALSE;"Assum"}</definedName>
    <definedName name="___a38" hidden="1">{"Assumptions";#N/A;FALSE;"Assum"}</definedName>
    <definedName name="___a39" localSheetId="18" hidden="1">{#N/A;#N/A;FALSE;"CAG"}</definedName>
    <definedName name="___a39" hidden="1">{#N/A;#N/A;FALSE;"CAG"}</definedName>
    <definedName name="___a4" hidden="1">#REF!</definedName>
    <definedName name="___a40" localSheetId="18" hidden="1">{#N/A;#N/A;FALSE;"CPB"}</definedName>
    <definedName name="___a40" hidden="1">{#N/A;#N/A;FALSE;"CPB"}</definedName>
    <definedName name="___a41" localSheetId="18" hidden="1">{#N/A;#N/A;FALSE;"Credit Summary"}</definedName>
    <definedName name="___a41" hidden="1">{#N/A;#N/A;FALSE;"Credit Summary"}</definedName>
    <definedName name="___a42" localSheetId="18" hidden="1">{"FCB_ALL";#N/A;FALSE;"FCB"}</definedName>
    <definedName name="___a42" hidden="1">{"FCB_ALL";#N/A;FALSE;"FCB"}</definedName>
    <definedName name="___a43" localSheetId="18" hidden="1">{"FCB_ALL";#N/A;FALSE;"FCB"}</definedName>
    <definedName name="___a43" hidden="1">{"FCB_ALL";#N/A;FALSE;"FCB"}</definedName>
    <definedName name="__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_a45" localSheetId="18" hidden="1">{#N/A;#N/A;FALSE;"GIS"}</definedName>
    <definedName name="___a45" hidden="1">{#N/A;#N/A;FALSE;"GIS"}</definedName>
    <definedName name="___a46" localSheetId="18" hidden="1">{#N/A,#N/A,TRUE,"Cover His PWC",#N/A,#N/A,TRUE;"P&amp;L",#N/A,#N/A,TRUE,"BS",#N/A,#N/A;TRUE,"Depreciation",#N/A,#N/A,TRUE,"GRAPHS",#N/A;#N/A,TRUE,"DCF EBITDA Multiple",#N/A,#N/A,TRUE,"DCF Perpetual Growth"}</definedName>
    <definedName name="___a46" hidden="1">{#N/A,#N/A,TRUE,"Cover His PWC",#N/A,#N/A,TRUE;"P&amp;L",#N/A,#N/A,TRUE,"BS",#N/A,#N/A;TRUE,"Depreciation",#N/A,#N/A,TRUE,"GRAPHS",#N/A;#N/A,TRUE,"DCF EBITDA Multiple",#N/A,#N/A,TRUE,"DCF Perpetual Growth"}</definedName>
    <definedName name="___a47" localSheetId="18" hidden="1">{#N/A,#N/A,TRUE,"Cover His T",#N/A,#N/A,TRUE;"P&amp;L",#N/A,#N/A,TRUE,"BS",#N/A,#N/A;TRUE,"Depreciation",#N/A,#N/A,TRUE,"GRAPHS",#N/A;#N/A,TRUE,"DCF EBITDA Multiple",#N/A,#N/A,TRUE,"DCF Perpetual Growth"}</definedName>
    <definedName name="___a47" hidden="1">{#N/A,#N/A,TRUE,"Cover His T",#N/A,#N/A,TRUE;"P&amp;L",#N/A,#N/A,TRUE,"BS",#N/A,#N/A;TRUE,"Depreciation",#N/A,#N/A,TRUE,"GRAPHS",#N/A;#N/A,TRUE,"DCF EBITDA Multiple",#N/A,#N/A,TRUE,"DCF Perpetual Growth"}</definedName>
    <definedName name="___a48" localSheetId="18" hidden="1">{#N/A;#N/A;FALSE;"HNZ"}</definedName>
    <definedName name="___a48" hidden="1">{#N/A;#N/A;FALSE;"HNZ"}</definedName>
    <definedName name="__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_a5" hidden="1">#REF!</definedName>
    <definedName name="___a50" localSheetId="18" hidden="1">{#N/A;#N/A;FALSE;"K"}</definedName>
    <definedName name="___a50" hidden="1">{#N/A;#N/A;FALSE;"K"}</definedName>
    <definedName name="__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_a52" localSheetId="18" hidden="1">{#N/A;#N/A;FALSE;"MCCRK"}</definedName>
    <definedName name="___a52" hidden="1">{#N/A;#N/A;FALSE;"MCCRK"}</definedName>
    <definedName name="___a53" localSheetId="18" hidden="1">{#N/A;#N/A;FALSE;"NA"}</definedName>
    <definedName name="___a53" hidden="1">{#N/A;#N/A;FALSE;"NA"}</definedName>
    <definedName name="___a54" localSheetId="18" hidden="1">{"cap_structure",#N/A,FALSE,"Graph-Mkt Cap";"price",#N/A,FALSE,"Graph-Price";"ebit",#N/A,FALSE,"Graph-EBITDA";"ebitda",#N/A,FALSE,"Graph-EBITDA"}</definedName>
    <definedName name="___a54" hidden="1">{"cap_structure",#N/A,FALSE,"Graph-Mkt Cap";"price",#N/A,FALSE,"Graph-Price";"ebit",#N/A,FALSE,"Graph-EBITDA";"ebitda",#N/A,FALSE,"Graph-EBITDA"}</definedName>
    <definedName name="___a55" localSheetId="18" hidden="1">{"inputs raw data";#N/A;TRUE;"INPUT"}</definedName>
    <definedName name="___a55" hidden="1">{"inputs raw data";#N/A;TRUE;"INPUT"}</definedName>
    <definedName name="___a56" localSheetId="18" hidden="1">{"summary1",#N/A,TRUE;"Comps","summary2",#N/A;TRUE,"Comps","summary3";#N/A,TRUE,"Comps"}</definedName>
    <definedName name="___a56" hidden="1">{"summary1",#N/A,TRUE;"Comps","summary2",#N/A;TRUE,"Comps","summary3";#N/A,TRUE,"Comps"}</definedName>
    <definedName name="___a57" localSheetId="18" hidden="1">{"summary1",#N/A,TRUE;"Comps","summary2",#N/A;TRUE,"Comps","summary3";#N/A,TRUE,"Comps"}</definedName>
    <definedName name="___a57" hidden="1">{"summary1",#N/A,TRUE;"Comps","summary2",#N/A;TRUE,"Comps","summary3";#N/A,TRUE,"Comps"}</definedName>
    <definedName name="___a58" localSheetId="18" hidden="1">{#N/A,"DR",FALSE,"increm pf",#N/A,"MAMSI";FALSE,"increm pf",#N/A,"MAXI",FALSE,"increm pf";#N/A,"PCAM",FALSE,"increm pf",#N/A,"PHSV";FALSE,"increm pf",#N/A,"SIE",FALSE,"increm pf"}</definedName>
    <definedName name="___a58" hidden="1">{#N/A,"DR",FALSE,"increm pf",#N/A,"MAMSI";FALSE,"increm pf",#N/A,"MAXI",FALSE,"increm pf";#N/A,"PCAM",FALSE,"increm pf",#N/A,"PHSV";FALSE,"increm pf",#N/A,"SIE",FALSE,"increm pf"}</definedName>
    <definedName name="__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0" localSheetId="18" hidden="1">{#N/A,#N/A,TRUE,"Cover Repl",#N/A,#N/A,TRUE,"P&amp;L";#N/A,#N/A,TRUE,"P&amp;L (2)",#N/A,#N/A,TRUE,"BS";#N/A,#N/A,TRUE,"Depreciation",#N/A,#N/A,TRUE,"GRAPHS";#N/A,#N/A,TRUE,"DCF EBITDA Multiple",#N/A,#N/A,TRUE,"DCF Perpetual Growth"}</definedName>
    <definedName name="___a60" hidden="1">{#N/A,#N/A,TRUE,"Cover Repl",#N/A,#N/A,TRUE,"P&amp;L";#N/A,#N/A,TRUE,"P&amp;L (2)",#N/A,#N/A,TRUE,"BS";#N/A,#N/A,TRUE,"Depreciation",#N/A,#N/A,TRUE,"GRAPHS";#N/A,#N/A,TRUE,"DCF EBITDA Multiple",#N/A,#N/A,TRUE,"DCF Perpetual Growth"}</definedName>
    <definedName name="___a61" localSheetId="18" hidden="1">{#N/A;#N/A;FALSE;"Trading Summary"}</definedName>
    <definedName name="___a61" hidden="1">{#N/A;#N/A;FALSE;"Trading Summary"}</definedName>
    <definedName name="__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_a63" localSheetId="18" hidden="1">{#N/A;#N/A;FALSE;"WWY"}</definedName>
    <definedName name="___a63" hidden="1">{#N/A;#N/A;FALSE;"WWY"}</definedName>
    <definedName name="__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FA200" localSheetId="18" hidden="1">{#N/A,#N/A,FALSE,"Aging Summary";#N/A,#N/A,FALSE,"Ratio Analysis";#N/A,#N/A,FALSE,"Test 120 Day Accts";#N/A,#N/A,FALSE,"Tickmarks"}</definedName>
    <definedName name="___FA200" hidden="1">{#N/A,#N/A,FALSE,"Aging Summary";#N/A,#N/A,FALSE,"Ratio Analysis";#N/A,#N/A,FALSE,"Test 120 Day Accts";#N/A,#N/A,FALSE,"Tickmarks"}</definedName>
    <definedName name="_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_q3" hidden="1">#REF!</definedName>
    <definedName name="___TB1" localSheetId="18" hidden="1">{#N/A,#N/A,TRUE,"Income";#N/A,#N/A,TRUE,"IncomeDetail";#N/A,#N/A,TRUE,"Balance";#N/A,#N/A,TRUE,"BalDetail"}</definedName>
    <definedName name="___TB1" hidden="1">{#N/A,#N/A,TRUE,"Income";#N/A,#N/A,TRUE,"IncomeDetail";#N/A,#N/A,TRUE,"Balance";#N/A,#N/A,TRUE,"BalDetail"}</definedName>
    <definedName name="___thinkcell0yiY.KZh9UGHKXu_ALs4.g" localSheetId="18" hidden="1">#REF!</definedName>
    <definedName name="___thinkcell0yiY.KZh9UGHKXu_ALs4.g" hidden="1">#REF!</definedName>
    <definedName name="___thinkcellGXdeNDllXEqzynVyu6jM9A" localSheetId="18" hidden="1">#REF!</definedName>
    <definedName name="___thinkcellGXdeNDllXEqzynVyu6jM9A" hidden="1">#REF!</definedName>
    <definedName name="___thinkcellHjrwK8xjGUGwHoi4M1AWSQ" localSheetId="18" hidden="1">#REF!</definedName>
    <definedName name="___thinkcellHjrwK8xjGUGwHoi4M1AWSQ" hidden="1">#REF!</definedName>
    <definedName name="___thinkcellqBKYna5NmUerUR9llwfFRw" localSheetId="18" hidden="1">#REF!</definedName>
    <definedName name="___thinkcellqBKYna5NmUerUR9llwfFRw" hidden="1">#REF!</definedName>
    <definedName name="___UF1" localSheetId="18" hidden="1">{#N/A,#N/A,FALSE,"BreakoutFY95";#N/A,#N/A,FALSE,"BreakoutFY96";#N/A,#N/A,FALSE,"BreakoutFY97";#N/A,#N/A,FALSE,"BreakoutFY98"}</definedName>
    <definedName name="___UF1" hidden="1">{#N/A,#N/A,FALSE,"BreakoutFY95";#N/A,#N/A,FALSE,"BreakoutFY96";#N/A,#N/A,FALSE,"BreakoutFY97";#N/A,#N/A,FALSE,"BreakoutFY98"}</definedName>
    <definedName name="___www1" localSheetId="2" hidden="1">{#N/A,#N/A,FALSE,"schA"}</definedName>
    <definedName name="___www1" localSheetId="18" hidden="1">{#N/A,#N/A,FALSE,"schA"}</definedName>
    <definedName name="___www1" hidden="1">{#N/A,#N/A,FALSE,"schA"}</definedName>
    <definedName name="___www1_1" localSheetId="2" hidden="1">{#N/A,#N/A,FALSE,"schA"}</definedName>
    <definedName name="___www1_1" localSheetId="18" hidden="1">{#N/A,#N/A,FALSE,"schA"}</definedName>
    <definedName name="___www1_1" hidden="1">{#N/A,#N/A,FALSE,"schA"}</definedName>
    <definedName name="___www1_1_1" localSheetId="2" hidden="1">{#N/A,#N/A,FALSE,"schA"}</definedName>
    <definedName name="___www1_1_1" localSheetId="18" hidden="1">{#N/A,#N/A,FALSE,"schA"}</definedName>
    <definedName name="___www1_1_1" hidden="1">{#N/A,#N/A,FALSE,"schA"}</definedName>
    <definedName name="___www1_1_2" localSheetId="2" hidden="1">{#N/A,#N/A,FALSE,"schA"}</definedName>
    <definedName name="___www1_1_2" localSheetId="18" hidden="1">{#N/A,#N/A,FALSE,"schA"}</definedName>
    <definedName name="___www1_1_2" hidden="1">{#N/A,#N/A,FALSE,"schA"}</definedName>
    <definedName name="___www1_1_3" localSheetId="2" hidden="1">{#N/A,#N/A,FALSE,"schA"}</definedName>
    <definedName name="___www1_1_3" localSheetId="18" hidden="1">{#N/A,#N/A,FALSE,"schA"}</definedName>
    <definedName name="___www1_1_3" hidden="1">{#N/A,#N/A,FALSE,"schA"}</definedName>
    <definedName name="___www1_2" localSheetId="2" hidden="1">{#N/A,#N/A,FALSE,"schA"}</definedName>
    <definedName name="___www1_2" localSheetId="18" hidden="1">{#N/A,#N/A,FALSE,"schA"}</definedName>
    <definedName name="___www1_2" hidden="1">{#N/A,#N/A,FALSE,"schA"}</definedName>
    <definedName name="___www1_2_1" localSheetId="2" hidden="1">{#N/A,#N/A,FALSE,"schA"}</definedName>
    <definedName name="___www1_2_1" localSheetId="18" hidden="1">{#N/A,#N/A,FALSE,"schA"}</definedName>
    <definedName name="___www1_2_1" hidden="1">{#N/A,#N/A,FALSE,"schA"}</definedName>
    <definedName name="___www1_2_2" localSheetId="2" hidden="1">{#N/A,#N/A,FALSE,"schA"}</definedName>
    <definedName name="___www1_2_2" localSheetId="18" hidden="1">{#N/A,#N/A,FALSE,"schA"}</definedName>
    <definedName name="___www1_2_2" hidden="1">{#N/A,#N/A,FALSE,"schA"}</definedName>
    <definedName name="___www1_2_3" localSheetId="2" hidden="1">{#N/A,#N/A,FALSE,"schA"}</definedName>
    <definedName name="___www1_2_3" localSheetId="18" hidden="1">{#N/A,#N/A,FALSE,"schA"}</definedName>
    <definedName name="___www1_2_3" hidden="1">{#N/A,#N/A,FALSE,"schA"}</definedName>
    <definedName name="___www1_3" localSheetId="2" hidden="1">{#N/A,#N/A,FALSE,"schA"}</definedName>
    <definedName name="___www1_3" localSheetId="18" hidden="1">{#N/A,#N/A,FALSE,"schA"}</definedName>
    <definedName name="___www1_3" hidden="1">{#N/A,#N/A,FALSE,"schA"}</definedName>
    <definedName name="___www1_3_1" localSheetId="2" hidden="1">{#N/A,#N/A,FALSE,"schA"}</definedName>
    <definedName name="___www1_3_1" localSheetId="18" hidden="1">{#N/A,#N/A,FALSE,"schA"}</definedName>
    <definedName name="___www1_3_1" hidden="1">{#N/A,#N/A,FALSE,"schA"}</definedName>
    <definedName name="___www1_3_2" localSheetId="2" hidden="1">{#N/A,#N/A,FALSE,"schA"}</definedName>
    <definedName name="___www1_3_2" localSheetId="18" hidden="1">{#N/A,#N/A,FALSE,"schA"}</definedName>
    <definedName name="___www1_3_2" hidden="1">{#N/A,#N/A,FALSE,"schA"}</definedName>
    <definedName name="___www1_3_3" localSheetId="2" hidden="1">{#N/A,#N/A,FALSE,"schA"}</definedName>
    <definedName name="___www1_3_3" localSheetId="18" hidden="1">{#N/A,#N/A,FALSE,"schA"}</definedName>
    <definedName name="___www1_3_3" hidden="1">{#N/A,#N/A,FALSE,"schA"}</definedName>
    <definedName name="___www1_4" localSheetId="2" hidden="1">{#N/A,#N/A,FALSE,"schA"}</definedName>
    <definedName name="___www1_4" localSheetId="18" hidden="1">{#N/A,#N/A,FALSE,"schA"}</definedName>
    <definedName name="___www1_4" hidden="1">{#N/A,#N/A,FALSE,"schA"}</definedName>
    <definedName name="___www1_4_1" localSheetId="2" hidden="1">{#N/A,#N/A,FALSE,"schA"}</definedName>
    <definedName name="___www1_4_1" localSheetId="18" hidden="1">{#N/A,#N/A,FALSE,"schA"}</definedName>
    <definedName name="___www1_4_1" hidden="1">{#N/A,#N/A,FALSE,"schA"}</definedName>
    <definedName name="___www1_4_2" localSheetId="2" hidden="1">{#N/A,#N/A,FALSE,"schA"}</definedName>
    <definedName name="___www1_4_2" localSheetId="18" hidden="1">{#N/A,#N/A,FALSE,"schA"}</definedName>
    <definedName name="___www1_4_2" hidden="1">{#N/A,#N/A,FALSE,"schA"}</definedName>
    <definedName name="___www1_4_3" localSheetId="2" hidden="1">{#N/A,#N/A,FALSE,"schA"}</definedName>
    <definedName name="___www1_4_3" localSheetId="18" hidden="1">{#N/A,#N/A,FALSE,"schA"}</definedName>
    <definedName name="___www1_4_3" hidden="1">{#N/A,#N/A,FALSE,"schA"}</definedName>
    <definedName name="___www1_5" localSheetId="2" hidden="1">{#N/A,#N/A,FALSE,"schA"}</definedName>
    <definedName name="___www1_5" localSheetId="18" hidden="1">{#N/A,#N/A,FALSE,"schA"}</definedName>
    <definedName name="___www1_5" hidden="1">{#N/A,#N/A,FALSE,"schA"}</definedName>
    <definedName name="___www1_5_1" localSheetId="2" hidden="1">{#N/A,#N/A,FALSE,"schA"}</definedName>
    <definedName name="___www1_5_1" localSheetId="18" hidden="1">{#N/A,#N/A,FALSE,"schA"}</definedName>
    <definedName name="___www1_5_1" hidden="1">{#N/A,#N/A,FALSE,"schA"}</definedName>
    <definedName name="___www1_5_2" localSheetId="2" hidden="1">{#N/A,#N/A,FALSE,"schA"}</definedName>
    <definedName name="___www1_5_2" localSheetId="18" hidden="1">{#N/A,#N/A,FALSE,"schA"}</definedName>
    <definedName name="___www1_5_2" hidden="1">{#N/A,#N/A,FALSE,"schA"}</definedName>
    <definedName name="___www1_5_3" localSheetId="2" hidden="1">{#N/A,#N/A,FALSE,"schA"}</definedName>
    <definedName name="___www1_5_3" localSheetId="18" hidden="1">{#N/A,#N/A,FALSE,"schA"}</definedName>
    <definedName name="___www1_5_3" hidden="1">{#N/A,#N/A,FALSE,"schA"}</definedName>
    <definedName name="__123Graph_A" localSheetId="2" hidden="1">#REF!</definedName>
    <definedName name="__123Graph_A" localSheetId="18" hidden="1">#REF!</definedName>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COAL" localSheetId="2" hidden="1">#REF!</definedName>
    <definedName name="__123Graph_ACOAL" localSheetId="18" hidden="1">#REF!</definedName>
    <definedName name="__123Graph_ACOAL" hidden="1">#REF!</definedName>
    <definedName name="__123Graph_B" localSheetId="2" hidden="1">#REF!</definedName>
    <definedName name="__123Graph_B" localSheetId="18"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OAL" localSheetId="2" hidden="1">#REF!</definedName>
    <definedName name="__123Graph_BCOAL" localSheetId="18" hidden="1">#REF!</definedName>
    <definedName name="__123Graph_BCOAL" hidden="1">#REF!</definedName>
    <definedName name="__123Graph_C" localSheetId="2" hidden="1">#REF!</definedName>
    <definedName name="__123Graph_C" localSheetId="18" hidden="1">#REF!</definedName>
    <definedName name="__123Graph_C" hidden="1">#REF!</definedName>
    <definedName name="__123Graph_CBAR" hidden="1">#REF!</definedName>
    <definedName name="__123Graph_CCOAL" localSheetId="2" hidden="1">#REF!</definedName>
    <definedName name="__123Graph_CCOAL" localSheetId="18" hidden="1">#REF!</definedName>
    <definedName name="__123Graph_CCOAL" hidden="1">#REF!</definedName>
    <definedName name="__123Graph_D" localSheetId="2" hidden="1">#REF!</definedName>
    <definedName name="__123Graph_D" localSheetId="18" hidden="1">#REF!</definedName>
    <definedName name="__123Graph_D" hidden="1">#REF!</definedName>
    <definedName name="__123Graph_DBAR" hidden="1">#REF!</definedName>
    <definedName name="__123Graph_DCOAL" localSheetId="2" hidden="1">#REF!</definedName>
    <definedName name="__123Graph_DCOAL" localSheetId="18" hidden="1">#REF!</definedName>
    <definedName name="__123Graph_DCOAL" hidden="1">#REF!</definedName>
    <definedName name="__123Graph_E" localSheetId="2" hidden="1">#REF!</definedName>
    <definedName name="__123Graph_E" localSheetId="18" hidden="1">#REF!</definedName>
    <definedName name="__123Graph_E" hidden="1">#REF!</definedName>
    <definedName name="__123Graph_EBAR" hidden="1">#REF!</definedName>
    <definedName name="__123Graph_ECOAL" localSheetId="2" hidden="1">#REF!</definedName>
    <definedName name="__123Graph_ECOAL" localSheetId="18" hidden="1">#REF!</definedName>
    <definedName name="__123Graph_ECOAL" hidden="1">#REF!</definedName>
    <definedName name="__123Graph_F" localSheetId="18" hidden="1">#REF!</definedName>
    <definedName name="__123Graph_F" hidden="1">#REF!</definedName>
    <definedName name="__123Graph_FBAR" localSheetId="18" hidden="1">#REF!</definedName>
    <definedName name="__123Graph_FBAR" hidden="1">#REF!</definedName>
    <definedName name="__123Graph_X" localSheetId="2" hidden="1">#REF!</definedName>
    <definedName name="__123Graph_X" localSheetId="18" hidden="1">#REF!</definedName>
    <definedName name="__123Graph_X" hidden="1">#REF!</definedName>
    <definedName name="__123Graph_X1991" localSheetId="18" hidden="1">#REF!</definedName>
    <definedName name="__123Graph_X1991" hidden="1">#REF!</definedName>
    <definedName name="__123Graph_X1992" localSheetId="18"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123Graph_XCOAL" localSheetId="2" hidden="1">#REF!</definedName>
    <definedName name="__123Graph_XCOAL" localSheetId="18" hidden="1">#REF!</definedName>
    <definedName name="__123Graph_XCOAL" hidden="1">#REF!</definedName>
    <definedName name="__a2" hidden="1">#REF!</definedName>
    <definedName name="__a3" hidden="1">#REF!</definedName>
    <definedName name="__a36" localSheetId="18" hidden="1">{"Accretion";#N/A;FALSE;"Assum"}</definedName>
    <definedName name="__a36" hidden="1">{"Accretion";#N/A;FALSE;"Assum"}</definedName>
    <definedName name="__a37" localSheetId="18" hidden="1">{#N/A,#N/A,TRUE,"Lines",#N/A,#N/A,TRUE;"Stations",#N/A,#N/A,TRUE,"Cap. Expenses",#N/A,#N/A;TRUE,"Land",#N/A,#N/A,TRUE,"Cen Proces Sys",#N/A;#N/A,TRUE,"telecom",#N/A,#N/A,TRUE,"Other"}</definedName>
    <definedName name="__a37" hidden="1">{#N/A,#N/A,TRUE,"Lines",#N/A,#N/A,TRUE;"Stations",#N/A,#N/A,TRUE,"Cap. Expenses",#N/A,#N/A;TRUE,"Land",#N/A,#N/A,TRUE,"Cen Proces Sys",#N/A;#N/A,TRUE,"telecom",#N/A,#N/A,TRUE,"Other"}</definedName>
    <definedName name="__a38" localSheetId="18" hidden="1">{"Assumptions";#N/A;FALSE;"Assum"}</definedName>
    <definedName name="__a38" hidden="1">{"Assumptions";#N/A;FALSE;"Assum"}</definedName>
    <definedName name="__a39" localSheetId="18" hidden="1">{#N/A;#N/A;FALSE;"CAG"}</definedName>
    <definedName name="__a39" hidden="1">{#N/A;#N/A;FALSE;"CAG"}</definedName>
    <definedName name="__a4" hidden="1">#REF!</definedName>
    <definedName name="__a40" localSheetId="18" hidden="1">{#N/A;#N/A;FALSE;"CPB"}</definedName>
    <definedName name="__a40" hidden="1">{#N/A;#N/A;FALSE;"CPB"}</definedName>
    <definedName name="__a41" localSheetId="18" hidden="1">{#N/A;#N/A;FALSE;"Credit Summary"}</definedName>
    <definedName name="__a41" hidden="1">{#N/A;#N/A;FALSE;"Credit Summary"}</definedName>
    <definedName name="__a42" localSheetId="18" hidden="1">{"FCB_ALL";#N/A;FALSE;"FCB"}</definedName>
    <definedName name="__a42" hidden="1">{"FCB_ALL";#N/A;FALSE;"FCB"}</definedName>
    <definedName name="__a43" localSheetId="18" hidden="1">{"FCB_ALL";#N/A;FALSE;"FCB"}</definedName>
    <definedName name="__a43" hidden="1">{"FCB_ALL";#N/A;FALSE;"FCB"}</definedName>
    <definedName name="_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_a45" localSheetId="18" hidden="1">{#N/A;#N/A;FALSE;"GIS"}</definedName>
    <definedName name="__a45" hidden="1">{#N/A;#N/A;FALSE;"GIS"}</definedName>
    <definedName name="__a46" localSheetId="18" hidden="1">{#N/A,#N/A,TRUE,"Cover His PWC",#N/A,#N/A,TRUE;"P&amp;L",#N/A,#N/A,TRUE,"BS",#N/A,#N/A;TRUE,"Depreciation",#N/A,#N/A,TRUE,"GRAPHS",#N/A;#N/A,TRUE,"DCF EBITDA Multiple",#N/A,#N/A,TRUE,"DCF Perpetual Growth"}</definedName>
    <definedName name="__a46" hidden="1">{#N/A,#N/A,TRUE,"Cover His PWC",#N/A,#N/A,TRUE;"P&amp;L",#N/A,#N/A,TRUE,"BS",#N/A,#N/A;TRUE,"Depreciation",#N/A,#N/A,TRUE,"GRAPHS",#N/A;#N/A,TRUE,"DCF EBITDA Multiple",#N/A,#N/A,TRUE,"DCF Perpetual Growth"}</definedName>
    <definedName name="__a47" localSheetId="18" hidden="1">{#N/A,#N/A,TRUE,"Cover His T",#N/A,#N/A,TRUE;"P&amp;L",#N/A,#N/A,TRUE,"BS",#N/A,#N/A;TRUE,"Depreciation",#N/A,#N/A,TRUE,"GRAPHS",#N/A;#N/A,TRUE,"DCF EBITDA Multiple",#N/A,#N/A,TRUE,"DCF Perpetual Growth"}</definedName>
    <definedName name="__a47" hidden="1">{#N/A,#N/A,TRUE,"Cover His T",#N/A,#N/A,TRUE;"P&amp;L",#N/A,#N/A,TRUE,"BS",#N/A,#N/A;TRUE,"Depreciation",#N/A,#N/A,TRUE,"GRAPHS",#N/A;#N/A,TRUE,"DCF EBITDA Multiple",#N/A,#N/A,TRUE,"DCF Perpetual Growth"}</definedName>
    <definedName name="__a48" localSheetId="18" hidden="1">{#N/A;#N/A;FALSE;"HNZ"}</definedName>
    <definedName name="__a48" hidden="1">{#N/A;#N/A;FALSE;"HNZ"}</definedName>
    <definedName name="_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_a5" hidden="1">#REF!</definedName>
    <definedName name="__a50" localSheetId="18" hidden="1">{#N/A;#N/A;FALSE;"K"}</definedName>
    <definedName name="__a50" hidden="1">{#N/A;#N/A;FALSE;"K"}</definedName>
    <definedName name="_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_a52" localSheetId="18" hidden="1">{#N/A;#N/A;FALSE;"MCCRK"}</definedName>
    <definedName name="__a52" hidden="1">{#N/A;#N/A;FALSE;"MCCRK"}</definedName>
    <definedName name="__a53" localSheetId="18" hidden="1">{#N/A;#N/A;FALSE;"NA"}</definedName>
    <definedName name="__a53" hidden="1">{#N/A;#N/A;FALSE;"NA"}</definedName>
    <definedName name="__a54" localSheetId="18" hidden="1">{"cap_structure",#N/A,FALSE,"Graph-Mkt Cap";"price",#N/A,FALSE,"Graph-Price";"ebit",#N/A,FALSE,"Graph-EBITDA";"ebitda",#N/A,FALSE,"Graph-EBITDA"}</definedName>
    <definedName name="__a54" hidden="1">{"cap_structure",#N/A,FALSE,"Graph-Mkt Cap";"price",#N/A,FALSE,"Graph-Price";"ebit",#N/A,FALSE,"Graph-EBITDA";"ebitda",#N/A,FALSE,"Graph-EBITDA"}</definedName>
    <definedName name="__a55" localSheetId="18" hidden="1">{"inputs raw data";#N/A;TRUE;"INPUT"}</definedName>
    <definedName name="__a55" hidden="1">{"inputs raw data";#N/A;TRUE;"INPUT"}</definedName>
    <definedName name="__a56" localSheetId="18" hidden="1">{"summary1",#N/A,TRUE;"Comps","summary2",#N/A;TRUE,"Comps","summary3";#N/A,TRUE,"Comps"}</definedName>
    <definedName name="__a56" hidden="1">{"summary1",#N/A,TRUE;"Comps","summary2",#N/A;TRUE,"Comps","summary3";#N/A,TRUE,"Comps"}</definedName>
    <definedName name="__a57" localSheetId="18" hidden="1">{"summary1",#N/A,TRUE;"Comps","summary2",#N/A;TRUE,"Comps","summary3";#N/A,TRUE,"Comps"}</definedName>
    <definedName name="__a57" hidden="1">{"summary1",#N/A,TRUE;"Comps","summary2",#N/A;TRUE,"Comps","summary3";#N/A,TRUE,"Comps"}</definedName>
    <definedName name="__a58" localSheetId="18" hidden="1">{#N/A,"DR",FALSE,"increm pf",#N/A,"MAMSI";FALSE,"increm pf",#N/A,"MAXI",FALSE,"increm pf";#N/A,"PCAM",FALSE,"increm pf",#N/A,"PHSV";FALSE,"increm pf",#N/A,"SIE",FALSE,"increm pf"}</definedName>
    <definedName name="__a58" hidden="1">{#N/A,"DR",FALSE,"increm pf",#N/A,"MAMSI";FALSE,"increm pf",#N/A,"MAXI",FALSE,"increm pf";#N/A,"PCAM",FALSE,"increm pf",#N/A,"PHSV";FALSE,"increm pf",#N/A,"SIE",FALSE,"increm pf"}</definedName>
    <definedName name="_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0" localSheetId="18" hidden="1">{#N/A,#N/A,TRUE,"Cover Repl",#N/A,#N/A,TRUE,"P&amp;L";#N/A,#N/A,TRUE,"P&amp;L (2)",#N/A,#N/A,TRUE,"BS";#N/A,#N/A,TRUE,"Depreciation",#N/A,#N/A,TRUE,"GRAPHS";#N/A,#N/A,TRUE,"DCF EBITDA Multiple",#N/A,#N/A,TRUE,"DCF Perpetual Growth"}</definedName>
    <definedName name="__a60" hidden="1">{#N/A,#N/A,TRUE,"Cover Repl",#N/A,#N/A,TRUE,"P&amp;L";#N/A,#N/A,TRUE,"P&amp;L (2)",#N/A,#N/A,TRUE,"BS";#N/A,#N/A,TRUE,"Depreciation",#N/A,#N/A,TRUE,"GRAPHS";#N/A,#N/A,TRUE,"DCF EBITDA Multiple",#N/A,#N/A,TRUE,"DCF Perpetual Growth"}</definedName>
    <definedName name="__a61" localSheetId="18" hidden="1">{#N/A;#N/A;FALSE;"Trading Summary"}</definedName>
    <definedName name="__a61" hidden="1">{#N/A;#N/A;FALSE;"Trading Summary"}</definedName>
    <definedName name="_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_a63" localSheetId="18" hidden="1">{#N/A;#N/A;FALSE;"WWY"}</definedName>
    <definedName name="__a63" hidden="1">{#N/A;#N/A;FALSE;"WWY"}</definedName>
    <definedName name="_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FA200" localSheetId="18" hidden="1">{#N/A,#N/A,FALSE,"Aging Summary";#N/A,#N/A,FALSE,"Ratio Analysis";#N/A,#N/A,FALSE,"Test 120 Day Accts";#N/A,#N/A,FALSE,"Tickmarks"}</definedName>
    <definedName name="__FA200" hidden="1">{#N/A,#N/A,FALSE,"Aging Summary";#N/A,#N/A,FALSE,"Ratio Analysis";#N/A,#N/A,FALSE,"Test 120 Day Accts";#N/A,#N/A,FALSE,"Tickmarks"}</definedName>
    <definedName name="__FDS_HYPERLINK_TOGGLE_STATE__" hidden="1">"ON"</definedName>
    <definedName name="__IntlFixup" hidden="1">TRUE</definedName>
    <definedName name="__IntlFixupTable" localSheetId="2" hidden="1">#REF!</definedName>
    <definedName name="__IntlFixupTable" localSheetId="18" hidden="1">#REF!</definedName>
    <definedName name="__IntlFixupTable" hidden="1">#REF!</definedName>
    <definedName name="__NA1" hidden="1">#REF!</definedName>
    <definedName name="__NA2" hidden="1">#REF!</definedName>
    <definedName name="__NA3" hidden="1">#REF!</definedName>
    <definedName name="__NA4" hidden="1">#REF!</definedName>
    <definedName name="_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_PT200" localSheetId="18" hidden="1">{#N/A,#N/A,FALSE,"Aging Summary";#N/A,#N/A,FALSE,"Ratio Analysis";#N/A,#N/A,FALSE,"Test 120 Day Accts";#N/A,#N/A,FALSE,"Tickmarks"}</definedName>
    <definedName name="__PT200" hidden="1">{#N/A,#N/A,FALSE,"Aging Summary";#N/A,#N/A,FALSE,"Ratio Analysis";#N/A,#N/A,FALSE,"Test 120 Day Accts";#N/A,#N/A,FALSE,"Tickmarks"}</definedName>
    <definedName name="__q1" hidden="1">#N/A</definedName>
    <definedName name="__q3" hidden="1">#REF!</definedName>
    <definedName name="__UF1" localSheetId="18" hidden="1">{#N/A,#N/A,FALSE,"BreakoutFY95";#N/A,#N/A,FALSE,"BreakoutFY96";#N/A,#N/A,FALSE,"BreakoutFY97";#N/A,#N/A,FALSE,"BreakoutFY98"}</definedName>
    <definedName name="__UF1" hidden="1">{#N/A,#N/A,FALSE,"BreakoutFY95";#N/A,#N/A,FALSE,"BreakoutFY96";#N/A,#N/A,FALSE,"BreakoutFY97";#N/A,#N/A,FALSE,"BreakoutFY98"}</definedName>
    <definedName name="__www1" localSheetId="2" hidden="1">{#N/A,#N/A,FALSE,"schA"}</definedName>
    <definedName name="__www1" localSheetId="18" hidden="1">{#N/A,#N/A,FALSE,"schA"}</definedName>
    <definedName name="__www1" hidden="1">{#N/A,#N/A,FALSE,"schA"}</definedName>
    <definedName name="__www1_1" localSheetId="2" hidden="1">{#N/A,#N/A,FALSE,"schA"}</definedName>
    <definedName name="__www1_1" localSheetId="18" hidden="1">{#N/A,#N/A,FALSE,"schA"}</definedName>
    <definedName name="__www1_1" hidden="1">{#N/A,#N/A,FALSE,"schA"}</definedName>
    <definedName name="__www1_1_1" localSheetId="2" hidden="1">{#N/A,#N/A,FALSE,"schA"}</definedName>
    <definedName name="__www1_1_1" localSheetId="18" hidden="1">{#N/A,#N/A,FALSE,"schA"}</definedName>
    <definedName name="__www1_1_1" hidden="1">{#N/A,#N/A,FALSE,"schA"}</definedName>
    <definedName name="__www1_1_2" localSheetId="2" hidden="1">{#N/A,#N/A,FALSE,"schA"}</definedName>
    <definedName name="__www1_1_2" localSheetId="18" hidden="1">{#N/A,#N/A,FALSE,"schA"}</definedName>
    <definedName name="__www1_1_2" hidden="1">{#N/A,#N/A,FALSE,"schA"}</definedName>
    <definedName name="__www1_1_3" localSheetId="2" hidden="1">{#N/A,#N/A,FALSE,"schA"}</definedName>
    <definedName name="__www1_1_3" localSheetId="18" hidden="1">{#N/A,#N/A,FALSE,"schA"}</definedName>
    <definedName name="__www1_1_3" hidden="1">{#N/A,#N/A,FALSE,"schA"}</definedName>
    <definedName name="__www1_2" localSheetId="2" hidden="1">{#N/A,#N/A,FALSE,"schA"}</definedName>
    <definedName name="__www1_2" localSheetId="18" hidden="1">{#N/A,#N/A,FALSE,"schA"}</definedName>
    <definedName name="__www1_2" hidden="1">{#N/A,#N/A,FALSE,"schA"}</definedName>
    <definedName name="__www1_2_1" localSheetId="2" hidden="1">{#N/A,#N/A,FALSE,"schA"}</definedName>
    <definedName name="__www1_2_1" localSheetId="18" hidden="1">{#N/A,#N/A,FALSE,"schA"}</definedName>
    <definedName name="__www1_2_1" hidden="1">{#N/A,#N/A,FALSE,"schA"}</definedName>
    <definedName name="__www1_2_2" localSheetId="2" hidden="1">{#N/A,#N/A,FALSE,"schA"}</definedName>
    <definedName name="__www1_2_2" localSheetId="18" hidden="1">{#N/A,#N/A,FALSE,"schA"}</definedName>
    <definedName name="__www1_2_2" hidden="1">{#N/A,#N/A,FALSE,"schA"}</definedName>
    <definedName name="__www1_2_3" localSheetId="2" hidden="1">{#N/A,#N/A,FALSE,"schA"}</definedName>
    <definedName name="__www1_2_3" localSheetId="18" hidden="1">{#N/A,#N/A,FALSE,"schA"}</definedName>
    <definedName name="__www1_2_3" hidden="1">{#N/A,#N/A,FALSE,"schA"}</definedName>
    <definedName name="__www1_3" localSheetId="2" hidden="1">{#N/A,#N/A,FALSE,"schA"}</definedName>
    <definedName name="__www1_3" localSheetId="18" hidden="1">{#N/A,#N/A,FALSE,"schA"}</definedName>
    <definedName name="__www1_3" hidden="1">{#N/A,#N/A,FALSE,"schA"}</definedName>
    <definedName name="__www1_3_1" localSheetId="2" hidden="1">{#N/A,#N/A,FALSE,"schA"}</definedName>
    <definedName name="__www1_3_1" localSheetId="18" hidden="1">{#N/A,#N/A,FALSE,"schA"}</definedName>
    <definedName name="__www1_3_1" hidden="1">{#N/A,#N/A,FALSE,"schA"}</definedName>
    <definedName name="__www1_3_2" localSheetId="2" hidden="1">{#N/A,#N/A,FALSE,"schA"}</definedName>
    <definedName name="__www1_3_2" localSheetId="18" hidden="1">{#N/A,#N/A,FALSE,"schA"}</definedName>
    <definedName name="__www1_3_2" hidden="1">{#N/A,#N/A,FALSE,"schA"}</definedName>
    <definedName name="__www1_3_3" localSheetId="2" hidden="1">{#N/A,#N/A,FALSE,"schA"}</definedName>
    <definedName name="__www1_3_3" localSheetId="18" hidden="1">{#N/A,#N/A,FALSE,"schA"}</definedName>
    <definedName name="__www1_3_3" hidden="1">{#N/A,#N/A,FALSE,"schA"}</definedName>
    <definedName name="__www1_4" localSheetId="2" hidden="1">{#N/A,#N/A,FALSE,"schA"}</definedName>
    <definedName name="__www1_4" localSheetId="18" hidden="1">{#N/A,#N/A,FALSE,"schA"}</definedName>
    <definedName name="__www1_4" hidden="1">{#N/A,#N/A,FALSE,"schA"}</definedName>
    <definedName name="__www1_4_1" localSheetId="2" hidden="1">{#N/A,#N/A,FALSE,"schA"}</definedName>
    <definedName name="__www1_4_1" localSheetId="18" hidden="1">{#N/A,#N/A,FALSE,"schA"}</definedName>
    <definedName name="__www1_4_1" hidden="1">{#N/A,#N/A,FALSE,"schA"}</definedName>
    <definedName name="__www1_4_2" localSheetId="2" hidden="1">{#N/A,#N/A,FALSE,"schA"}</definedName>
    <definedName name="__www1_4_2" localSheetId="18" hidden="1">{#N/A,#N/A,FALSE,"schA"}</definedName>
    <definedName name="__www1_4_2" hidden="1">{#N/A,#N/A,FALSE,"schA"}</definedName>
    <definedName name="__www1_4_3" localSheetId="2" hidden="1">{#N/A,#N/A,FALSE,"schA"}</definedName>
    <definedName name="__www1_4_3" localSheetId="18" hidden="1">{#N/A,#N/A,FALSE,"schA"}</definedName>
    <definedName name="__www1_4_3" hidden="1">{#N/A,#N/A,FALSE,"schA"}</definedName>
    <definedName name="__www1_5" localSheetId="2" hidden="1">{#N/A,#N/A,FALSE,"schA"}</definedName>
    <definedName name="__www1_5" localSheetId="18" hidden="1">{#N/A,#N/A,FALSE,"schA"}</definedName>
    <definedName name="__www1_5" hidden="1">{#N/A,#N/A,FALSE,"schA"}</definedName>
    <definedName name="__www1_5_1" localSheetId="2" hidden="1">{#N/A,#N/A,FALSE,"schA"}</definedName>
    <definedName name="__www1_5_1" localSheetId="18" hidden="1">{#N/A,#N/A,FALSE,"schA"}</definedName>
    <definedName name="__www1_5_1" hidden="1">{#N/A,#N/A,FALSE,"schA"}</definedName>
    <definedName name="__www1_5_2" localSheetId="2" hidden="1">{#N/A,#N/A,FALSE,"schA"}</definedName>
    <definedName name="__www1_5_2" localSheetId="18" hidden="1">{#N/A,#N/A,FALSE,"schA"}</definedName>
    <definedName name="__www1_5_2" hidden="1">{#N/A,#N/A,FALSE,"schA"}</definedName>
    <definedName name="__www1_5_3" localSheetId="2" hidden="1">{#N/A,#N/A,FALSE,"schA"}</definedName>
    <definedName name="__www1_5_3" localSheetId="18" hidden="1">{#N/A,#N/A,FALSE,"schA"}</definedName>
    <definedName name="__www1_5_3" hidden="1">{#N/A,#N/A,FALSE,"schA"}</definedName>
    <definedName name="_123Graph_B.1" localSheetId="18" hidden="1">#REF!</definedName>
    <definedName name="_123Graph_B.1" hidden="1">#REF!</definedName>
    <definedName name="_1K" localSheetId="2" hidden="1">#REF!</definedName>
    <definedName name="_1K" localSheetId="18" hidden="1">#REF!</definedName>
    <definedName name="_1K" hidden="1">#REF!</definedName>
    <definedName name="_2S" localSheetId="2" hidden="1">#REF!</definedName>
    <definedName name="_2S" localSheetId="18" hidden="1">#REF!</definedName>
    <definedName name="_2S" hidden="1">#REF!</definedName>
    <definedName name="_3S" localSheetId="2" hidden="1">#REF!</definedName>
    <definedName name="_3S" localSheetId="18" hidden="1">#REF!</definedName>
    <definedName name="_3S" hidden="1">#REF!</definedName>
    <definedName name="_4_0_K" localSheetId="2" hidden="1">#REF!</definedName>
    <definedName name="_4_0_K" localSheetId="18" hidden="1">#REF!</definedName>
    <definedName name="_4_0_K" hidden="1">#REF!</definedName>
    <definedName name="_5_0_S" localSheetId="2" hidden="1">#REF!</definedName>
    <definedName name="_5_0_S" localSheetId="18" hidden="1">#REF!</definedName>
    <definedName name="_5_0_S" hidden="1">#REF!</definedName>
    <definedName name="_6_0_S" localSheetId="2" hidden="1">#REF!</definedName>
    <definedName name="_6_0_S" localSheetId="18" hidden="1">#REF!</definedName>
    <definedName name="_6_0_S" hidden="1">#REF!</definedName>
    <definedName name="_a1" localSheetId="18" hidden="1">{"NewCo_View",#N/A,FALSE,"Calculations"}</definedName>
    <definedName name="_a1" hidden="1">{"NewCo_View",#N/A,FALSE,"Calculations"}</definedName>
    <definedName name="_a3" hidden="1">#REF!</definedName>
    <definedName name="_a36" localSheetId="18" hidden="1">{"Accretion";#N/A;FALSE;"Assum"}</definedName>
    <definedName name="_a36" hidden="1">{"Accretion";#N/A;FALSE;"Assum"}</definedName>
    <definedName name="_a37" localSheetId="18" hidden="1">{#N/A,#N/A,TRUE,"Lines",#N/A,#N/A,TRUE;"Stations",#N/A,#N/A,TRUE,"Cap. Expenses",#N/A,#N/A;TRUE,"Land",#N/A,#N/A,TRUE,"Cen Proces Sys",#N/A;#N/A,TRUE,"telecom",#N/A,#N/A,TRUE,"Other"}</definedName>
    <definedName name="_a37" hidden="1">{#N/A,#N/A,TRUE,"Lines",#N/A,#N/A,TRUE;"Stations",#N/A,#N/A,TRUE,"Cap. Expenses",#N/A,#N/A;TRUE,"Land",#N/A,#N/A,TRUE,"Cen Proces Sys",#N/A;#N/A,TRUE,"telecom",#N/A,#N/A,TRUE,"Other"}</definedName>
    <definedName name="_a38" localSheetId="18" hidden="1">{"Assumptions";#N/A;FALSE;"Assum"}</definedName>
    <definedName name="_a38" hidden="1">{"Assumptions";#N/A;FALSE;"Assum"}</definedName>
    <definedName name="_a39" localSheetId="18" hidden="1">{#N/A;#N/A;FALSE;"CAG"}</definedName>
    <definedName name="_a39" hidden="1">{#N/A;#N/A;FALSE;"CAG"}</definedName>
    <definedName name="_a4" hidden="1">#REF!</definedName>
    <definedName name="_a40" localSheetId="18" hidden="1">{#N/A;#N/A;FALSE;"CPB"}</definedName>
    <definedName name="_a40" hidden="1">{#N/A;#N/A;FALSE;"CPB"}</definedName>
    <definedName name="_a41" localSheetId="18" hidden="1">{#N/A;#N/A;FALSE;"Credit Summary"}</definedName>
    <definedName name="_a41" hidden="1">{#N/A;#N/A;FALSE;"Credit Summary"}</definedName>
    <definedName name="_a42" localSheetId="18" hidden="1">{"FCB_ALL";#N/A;FALSE;"FCB"}</definedName>
    <definedName name="_a42" hidden="1">{"FCB_ALL";#N/A;FALSE;"FCB"}</definedName>
    <definedName name="_a43" localSheetId="18" hidden="1">{"FCB_ALL";#N/A;FALSE;"FCB"}</definedName>
    <definedName name="_a43" hidden="1">{"FCB_ALL";#N/A;FALSE;"FCB"}</definedName>
    <definedName name="_a44"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4"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_a45" localSheetId="18" hidden="1">{#N/A;#N/A;FALSE;"GIS"}</definedName>
    <definedName name="_a45" hidden="1">{#N/A;#N/A;FALSE;"GIS"}</definedName>
    <definedName name="_a46" localSheetId="18" hidden="1">{#N/A,#N/A,TRUE,"Cover His PWC",#N/A,#N/A,TRUE;"P&amp;L",#N/A,#N/A,TRUE,"BS",#N/A,#N/A;TRUE,"Depreciation",#N/A,#N/A,TRUE,"GRAPHS",#N/A;#N/A,TRUE,"DCF EBITDA Multiple",#N/A,#N/A,TRUE,"DCF Perpetual Growth"}</definedName>
    <definedName name="_a46" hidden="1">{#N/A,#N/A,TRUE,"Cover His PWC",#N/A,#N/A,TRUE;"P&amp;L",#N/A,#N/A,TRUE,"BS",#N/A,#N/A;TRUE,"Depreciation",#N/A,#N/A,TRUE,"GRAPHS",#N/A;#N/A,TRUE,"DCF EBITDA Multiple",#N/A,#N/A,TRUE,"DCF Perpetual Growth"}</definedName>
    <definedName name="_a47" localSheetId="18" hidden="1">{#N/A,#N/A,TRUE,"Cover His T",#N/A,#N/A,TRUE;"P&amp;L",#N/A,#N/A,TRUE,"BS",#N/A,#N/A;TRUE,"Depreciation",#N/A,#N/A,TRUE,"GRAPHS",#N/A;#N/A,TRUE,"DCF EBITDA Multiple",#N/A,#N/A,TRUE,"DCF Perpetual Growth"}</definedName>
    <definedName name="_a47" hidden="1">{#N/A,#N/A,TRUE,"Cover His T",#N/A,#N/A,TRUE;"P&amp;L",#N/A,#N/A,TRUE,"BS",#N/A,#N/A;TRUE,"Depreciation",#N/A,#N/A,TRUE,"GRAPHS",#N/A;#N/A,TRUE,"DCF EBITDA Multiple",#N/A,#N/A,TRUE,"DCF Perpetual Growth"}</definedName>
    <definedName name="_a48" localSheetId="18" hidden="1">{#N/A;#N/A;FALSE;"HNZ"}</definedName>
    <definedName name="_a48" hidden="1">{#N/A;#N/A;FALSE;"HNZ"}</definedName>
    <definedName name="_a49"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49"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_a5" hidden="1">#REF!</definedName>
    <definedName name="_a50" localSheetId="18" hidden="1">{#N/A;#N/A;FALSE;"K"}</definedName>
    <definedName name="_a50" hidden="1">{#N/A;#N/A;FALSE;"K"}</definedName>
    <definedName name="_a5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_a52" localSheetId="18" hidden="1">{#N/A;#N/A;FALSE;"MCCRK"}</definedName>
    <definedName name="_a52" hidden="1">{#N/A;#N/A;FALSE;"MCCRK"}</definedName>
    <definedName name="_a53" localSheetId="18" hidden="1">{#N/A;#N/A;FALSE;"NA"}</definedName>
    <definedName name="_a53" hidden="1">{#N/A;#N/A;FALSE;"NA"}</definedName>
    <definedName name="_a54" localSheetId="18" hidden="1">{"cap_structure",#N/A,FALSE,"Graph-Mkt Cap";"price",#N/A,FALSE,"Graph-Price";"ebit",#N/A,FALSE,"Graph-EBITDA";"ebitda",#N/A,FALSE,"Graph-EBITDA"}</definedName>
    <definedName name="_a54" hidden="1">{"cap_structure",#N/A,FALSE,"Graph-Mkt Cap";"price",#N/A,FALSE,"Graph-Price";"ebit",#N/A,FALSE,"Graph-EBITDA";"ebitda",#N/A,FALSE,"Graph-EBITDA"}</definedName>
    <definedName name="_a55" localSheetId="18" hidden="1">{"inputs raw data";#N/A;TRUE;"INPUT"}</definedName>
    <definedName name="_a55" hidden="1">{"inputs raw data";#N/A;TRUE;"INPUT"}</definedName>
    <definedName name="_a56" localSheetId="18" hidden="1">{"summary1",#N/A,TRUE;"Comps","summary2",#N/A;TRUE,"Comps","summary3";#N/A,TRUE,"Comps"}</definedName>
    <definedName name="_a56" hidden="1">{"summary1",#N/A,TRUE;"Comps","summary2",#N/A;TRUE,"Comps","summary3";#N/A,TRUE,"Comps"}</definedName>
    <definedName name="_a57" localSheetId="18" hidden="1">{"summary1",#N/A,TRUE;"Comps","summary2",#N/A;TRUE,"Comps","summary3";#N/A,TRUE,"Comps"}</definedName>
    <definedName name="_a57" hidden="1">{"summary1",#N/A,TRUE;"Comps","summary2",#N/A;TRUE,"Comps","summary3";#N/A,TRUE,"Comps"}</definedName>
    <definedName name="_a58" localSheetId="18" hidden="1">{#N/A,"DR",FALSE,"increm pf",#N/A,"MAMSI";FALSE,"increm pf",#N/A,"MAXI",FALSE,"increm pf";#N/A,"PCAM",FALSE,"increm pf",#N/A,"PHSV";FALSE,"increm pf",#N/A,"SIE",FALSE,"increm pf"}</definedName>
    <definedName name="_a58" hidden="1">{#N/A,"DR",FALSE,"increm pf",#N/A,"MAMSI";FALSE,"increm pf",#N/A,"MAXI",FALSE,"increm pf";#N/A,"PCAM",FALSE,"increm pf",#N/A,"PHSV";FALSE,"increm pf",#N/A,"SIE",FALSE,"increm pf"}</definedName>
    <definedName name="_a59"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59"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_a6"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0" localSheetId="18" hidden="1">{#N/A,#N/A,TRUE,"Cover Repl",#N/A,#N/A,TRUE,"P&amp;L";#N/A,#N/A,TRUE,"P&amp;L (2)",#N/A,#N/A,TRUE,"BS";#N/A,#N/A,TRUE,"Depreciation",#N/A,#N/A,TRUE,"GRAPHS";#N/A,#N/A,TRUE,"DCF EBITDA Multiple",#N/A,#N/A,TRUE,"DCF Perpetual Growth"}</definedName>
    <definedName name="_a60" hidden="1">{#N/A,#N/A,TRUE,"Cover Repl",#N/A,#N/A,TRUE,"P&amp;L";#N/A,#N/A,TRUE,"P&amp;L (2)",#N/A,#N/A,TRUE,"BS";#N/A,#N/A,TRUE,"Depreciation",#N/A,#N/A,TRUE,"GRAPHS";#N/A,#N/A,TRUE,"DCF EBITDA Multiple",#N/A,#N/A,TRUE,"DCF Perpetual Growth"}</definedName>
    <definedName name="_a61" localSheetId="18" hidden="1">{#N/A;#N/A;FALSE;"Trading Summary"}</definedName>
    <definedName name="_a61" hidden="1">{#N/A;#N/A;FALSE;"Trading Summary"}</definedName>
    <definedName name="_a62"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2"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_a63" localSheetId="18" hidden="1">{#N/A;#N/A;FALSE;"WWY"}</definedName>
    <definedName name="_a63" hidden="1">{#N/A;#N/A;FALSE;"WWY"}</definedName>
    <definedName name="_a64"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_a64" hidden="1">{TRUE;TRUE;-1.25;-15.5;604.5;369;FALSE;FALSE;TRUE;TRUE;0;1;83;1;38;4;5;4;TRUE;TRUE;3;TRUE;1;TRUE;75;"Swvu.inputs._.raw._.data.";"ACwvu.inputs._.raw._.data.";#N/A;FALSE;FALSE;0.5;0.5;0.5;0.5;2;"&amp;F";"&amp;A&amp;RPage &amp;P";FALSE;FALSE;FALSE;FALSE;1;60;#N/A;#N/A;"=R1C61:R53C89";"=C1:C5";#N/A;#N/A;FALSE;FALSE;FALSE;1;600;600;FALSE;FALSE;TRUE;TRUE;TRUE}</definedName>
    <definedName name="_a65"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_a66"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_a67"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7"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6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_a7" localSheetId="18"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7"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TPRegress_Dlg_Results" localSheetId="2" hidden="1">{2;#N/A;"R13C16:R17C16";#N/A;"R13C14:R17C15";FALSE;FALSE;FALSE;95;#N/A;#N/A;"R13C19";#N/A;FALSE;FALSE;FALSE;FALSE;#N/A;"";#N/A;FALSE;"";"";#N/A;#N/A;#N/A}</definedName>
    <definedName name="_ATPRegress_Dlg_Results" localSheetId="18" hidden="1">{2;#N/A;"R13C16:R17C16";#N/A;"R13C14:R17C15";FALSE;FALSE;FALSE;95;#N/A;#N/A;"R13C19";#N/A;FALSE;FALSE;FALSE;FALSE;#N/A;"";#N/A;FALSE;"";"";#N/A;#N/A;#N/A}</definedName>
    <definedName name="_ATPRegress_Dlg_Results" hidden="1">{2;#N/A;"R13C16:R17C16";#N/A;"R13C14:R17C15";FALSE;FALSE;FALSE;95;#N/A;#N/A;"R13C19";#N/A;FALSE;FALSE;FALSE;FALSE;#N/A;"";#N/A;FALSE;"";"";#N/A;#N/A;#N/A}</definedName>
    <definedName name="_ATPRegress_Dlg_Types" localSheetId="2" hidden="1">{"EXCELHLP.HLP!1802";5;10;5;10;13;13;13;8;5;5;10;14;13;13;13;13;5;10;14;13;5;10;1;2;24}</definedName>
    <definedName name="_ATPRegress_Dlg_Types" localSheetId="18" hidden="1">{"EXCELHLP.HLP!1802";5;10;5;10;13;13;13;8;5;5;10;14;13;13;13;13;5;10;14;13;5;10;1;2;24}</definedName>
    <definedName name="_ATPRegress_Dlg_Types" hidden="1">{"EXCELHLP.HLP!1802";5;10;5;10;13;13;13;8;5;5;10;14;13;13;13;13;5;10;14;13;5;10;1;2;24}</definedName>
    <definedName name="_ATPRegress_Range1" localSheetId="2" hidden="1">#REF!</definedName>
    <definedName name="_ATPRegress_Range1" localSheetId="18" hidden="1">#REF!</definedName>
    <definedName name="_ATPRegress_Range1" hidden="1">#REF!</definedName>
    <definedName name="_ATPRegress_Range2" localSheetId="2" hidden="1">#REF!</definedName>
    <definedName name="_ATPRegress_Range2" localSheetId="18" hidden="1">#REF!</definedName>
    <definedName name="_ATPRegress_Range2" hidden="1">#REF!</definedName>
    <definedName name="_ATPRegress_Range3" localSheetId="2" hidden="1">#REF!</definedName>
    <definedName name="_ATPRegress_Range3" localSheetId="18" hidden="1">#REF!</definedName>
    <definedName name="_ATPRegress_Range3" hidden="1">#REF!</definedName>
    <definedName name="_ATPRegress_Range4" hidden="1">"="</definedName>
    <definedName name="_ATPRegress_Range5" hidden="1">"="</definedName>
    <definedName name="_bdm.0FF451F33C0C4524BB70A0E59AD54DF8.edm" hidden="1">#REF!</definedName>
    <definedName name="_bdm.4B77C271E0A34AA39783CC8280DC280C.edm" hidden="1">#REF!</definedName>
    <definedName name="_bdm.4F16EFC0C24445FC83917996AF426619.edm" hidden="1">#REF!</definedName>
    <definedName name="_bdm.56A563213F5C4030A6C0F885531909A7.edm" hidden="1">#REF!</definedName>
    <definedName name="_bdm.731F11687BF94FC0B87C3356352AEA93.edm" hidden="1">#REF!</definedName>
    <definedName name="_bdm.81E13A082D3245FBAEBFBE7886A94D90.edm" hidden="1">#REF!</definedName>
    <definedName name="_bdm.AAC9A20AAF6642B594A0E1BE7739E85A.edm" hidden="1">#REF!</definedName>
    <definedName name="_bdm.AB3553C11FEF4551B93592BED02B300A.edm" hidden="1">#REF!</definedName>
    <definedName name="_bdm.B844691EBA0D434198F90001F0A0958F.edm" hidden="1">#REF!</definedName>
    <definedName name="_bdm.D7E0D8EBAF284539A467C150C4A23A2A.edm" hidden="1">#REF!</definedName>
    <definedName name="_bdm.E3A829B3D22540349B2398BF75AF1490.edm" hidden="1">#REF!</definedName>
    <definedName name="_bdm.FBC8F4734CD44B95848F689416B40C4F.edm" hidden="1">#REF!</definedName>
    <definedName name="_BQ4.1" hidden="1">#N/A</definedName>
    <definedName name="_Dist_Bin" localSheetId="18" hidden="1">#REF!</definedName>
    <definedName name="_Dist_Bin" hidden="1">#REF!</definedName>
    <definedName name="_Dist_Values" localSheetId="18" hidden="1">#REF!</definedName>
    <definedName name="_Dist_Values" hidden="1">#REF!</definedName>
    <definedName name="_F23032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23032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FA200" localSheetId="18" hidden="1">{#N/A,#N/A,FALSE,"Aging Summary";#N/A,#N/A,FALSE,"Ratio Analysis";#N/A,#N/A,FALSE,"Test 120 Day Accts";#N/A,#N/A,FALSE,"Tickmarks"}</definedName>
    <definedName name="_FA200" hidden="1">{#N/A,#N/A,FALSE,"Aging Summary";#N/A,#N/A,FALSE,"Ratio Analysis";#N/A,#N/A,FALSE,"Test 120 Day Accts";#N/A,#N/A,FALSE,"Tickmarks"}</definedName>
    <definedName name="_Fill" localSheetId="2" hidden="1">#REF!</definedName>
    <definedName name="_Fill" hidden="1">#REF!</definedName>
    <definedName name="_Fill.1" localSheetId="18" hidden="1">#REF!</definedName>
    <definedName name="_Fill.1" hidden="1">#REF!</definedName>
    <definedName name="_xlnm._FilterDatabase" localSheetId="18" hidden="1">#REF!</definedName>
    <definedName name="_xlnm._FilterDatabase" hidden="1">#REF!</definedName>
    <definedName name="_Key.1" localSheetId="18" hidden="1">#REF!</definedName>
    <definedName name="_Key.1" hidden="1">#REF!</definedName>
    <definedName name="_Key1" localSheetId="2" hidden="1">#REF!</definedName>
    <definedName name="_Key1" localSheetId="18" hidden="1">#REF!</definedName>
    <definedName name="_Key1" hidden="1">#REF!</definedName>
    <definedName name="_key2" hidden="1">#REF!</definedName>
    <definedName name="_MatInverse_In" localSheetId="18" hidden="1">#REF!</definedName>
    <definedName name="_MatInverse_In" hidden="1">#REF!</definedName>
    <definedName name="_MatInverse_Out" localSheetId="18" hidden="1">#REF!</definedName>
    <definedName name="_MatInverse_Out" hidden="1">#REF!</definedName>
    <definedName name="_MatMult_A" localSheetId="18" hidden="1">#REF!</definedName>
    <definedName name="_MatMult_A" hidden="1">#REF!</definedName>
    <definedName name="_MatMult_AxB" localSheetId="18" hidden="1">#REF!</definedName>
    <definedName name="_MatMult_AxB" hidden="1">#REF!</definedName>
    <definedName name="_MatMult_B" localSheetId="18" hidden="1">#REF!</definedName>
    <definedName name="_MatMult_B" hidden="1">#REF!</definedName>
    <definedName name="_NA1" hidden="1">#REF!</definedName>
    <definedName name="_NA2" hidden="1">#REF!</definedName>
    <definedName name="_NA3" hidden="1">#REF!</definedName>
    <definedName name="_NA4" hidden="1">#REF!</definedName>
    <definedName name="_new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Order.1" hidden="1">255</definedName>
    <definedName name="_Order1" hidden="1">255</definedName>
    <definedName name="_Order1_1" hidden="1">255</definedName>
    <definedName name="_Order2" hidden="1">255</definedName>
    <definedName name="_Parse_In" localSheetId="18" hidden="1">#REF!</definedName>
    <definedName name="_Parse_In" hidden="1">#REF!</definedName>
    <definedName name="_Parse_Out" hidden="1">#N/A</definedName>
    <definedName name="_PT200" localSheetId="18" hidden="1">{#N/A,#N/A,FALSE,"Aging Summary";#N/A,#N/A,FALSE,"Ratio Analysis";#N/A,#N/A,FALSE,"Test 120 Day Accts";#N/A,#N/A,FALSE,"Tickmarks"}</definedName>
    <definedName name="_PT200" hidden="1">{#N/A,#N/A,FALSE,"Aging Summary";#N/A,#N/A,FALSE,"Ratio Analysis";#N/A,#N/A,FALSE,"Test 120 Day Accts";#N/A,#N/A,FALSE,"Tickmarks"}</definedName>
    <definedName name="_q1" hidden="1">#N/A</definedName>
    <definedName name="_q3" hidden="1">#REF!</definedName>
    <definedName name="_Regression_Int" hidden="1">1</definedName>
    <definedName name="_Regression_Out" localSheetId="18" hidden="1">#REF!</definedName>
    <definedName name="_Regression_Out" hidden="1">#REF!</definedName>
    <definedName name="_Regression_X" localSheetId="18" hidden="1">#REF!</definedName>
    <definedName name="_Regression_X" hidden="1">#REF!</definedName>
    <definedName name="_Regression_Y" localSheetId="18" hidden="1">#REF!</definedName>
    <definedName name="_Regression_Y" hidden="1">#REF!</definedName>
    <definedName name="_Sort" localSheetId="2" hidden="1">#REF!</definedName>
    <definedName name="_Sort" localSheetId="18" hidden="1">#REF!</definedName>
    <definedName name="_Sort" hidden="1">#REF!</definedName>
    <definedName name="_Sort.1" localSheetId="18" hidden="1">#REF!</definedName>
    <definedName name="_Sort.1" hidden="1">#REF!</definedName>
    <definedName name="_Table1_In1" localSheetId="2" hidden="1">#REF!</definedName>
    <definedName name="_Table1_In1" localSheetId="18" hidden="1">#REF!</definedName>
    <definedName name="_Table1_In1" hidden="1">#REF!</definedName>
    <definedName name="_Table1_Out" localSheetId="2" hidden="1">#REF!</definedName>
    <definedName name="_Table1_Out" localSheetId="18" hidden="1">#REF!</definedName>
    <definedName name="_Table1_Out" hidden="1">#REF!</definedName>
    <definedName name="_Table2_In1" localSheetId="2" hidden="1">#REF!</definedName>
    <definedName name="_Table2_In1" localSheetId="18" hidden="1">#REF!</definedName>
    <definedName name="_Table2_In1" hidden="1">#REF!</definedName>
    <definedName name="_Table2_In2" localSheetId="2" hidden="1">#REF!</definedName>
    <definedName name="_Table2_In2" localSheetId="18" hidden="1">#REF!</definedName>
    <definedName name="_Table2_In2" hidden="1">#REF!</definedName>
    <definedName name="_Table2_Out" localSheetId="2" hidden="1">#REF!</definedName>
    <definedName name="_Table2_Out" localSheetId="18" hidden="1">#REF!</definedName>
    <definedName name="_Table2_Out" hidden="1">#REF!</definedName>
    <definedName name="_Table3_In2" localSheetId="2" hidden="1">#REF!</definedName>
    <definedName name="_Table3_In2" localSheetId="18" hidden="1">#REF!</definedName>
    <definedName name="_Table3_In2" hidden="1">#REF!</definedName>
    <definedName name="_TB1" localSheetId="18" hidden="1">{#N/A,#N/A,TRUE,"Income";#N/A,#N/A,TRUE,"IncomeDetail";#N/A,#N/A,TRUE,"Balance";#N/A,#N/A,TRUE,"BalDetail"}</definedName>
    <definedName name="_TB1" hidden="1">{#N/A,#N/A,TRUE,"Income";#N/A,#N/A,TRUE,"IncomeDetail";#N/A,#N/A,TRUE,"Balance";#N/A,#N/A,TRUE,"BalDetail"}</definedName>
    <definedName name="_test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_UF1" localSheetId="18" hidden="1">{#N/A,#N/A,FALSE,"BreakoutFY95";#N/A,#N/A,FALSE,"BreakoutFY96";#N/A,#N/A,FALSE,"BreakoutFY97";#N/A,#N/A,FALSE,"BreakoutFY98"}</definedName>
    <definedName name="_UF1" hidden="1">{#N/A,#N/A,FALSE,"BreakoutFY95";#N/A,#N/A,FALSE,"BreakoutFY96";#N/A,#N/A,FALSE,"BreakoutFY97";#N/A,#N/A,FALSE,"BreakoutFY98"}</definedName>
    <definedName name="_www1" localSheetId="2" hidden="1">{#N/A,#N/A,FALSE,"schA"}</definedName>
    <definedName name="_www1" localSheetId="18" hidden="1">{#N/A,#N/A,FALSE,"schA"}</definedName>
    <definedName name="_www1" hidden="1">{#N/A,#N/A,FALSE,"schA"}</definedName>
    <definedName name="_www1_1" localSheetId="2" hidden="1">{#N/A,#N/A,FALSE,"schA"}</definedName>
    <definedName name="_www1_1" localSheetId="18" hidden="1">{#N/A,#N/A,FALSE,"schA"}</definedName>
    <definedName name="_www1_1" hidden="1">{#N/A,#N/A,FALSE,"schA"}</definedName>
    <definedName name="_www1_1_1" localSheetId="2" hidden="1">{#N/A,#N/A,FALSE,"schA"}</definedName>
    <definedName name="_www1_1_1" localSheetId="18" hidden="1">{#N/A,#N/A,FALSE,"schA"}</definedName>
    <definedName name="_www1_1_1" hidden="1">{#N/A,#N/A,FALSE,"schA"}</definedName>
    <definedName name="_www1_1_2" localSheetId="2" hidden="1">{#N/A,#N/A,FALSE,"schA"}</definedName>
    <definedName name="_www1_1_2" localSheetId="18" hidden="1">{#N/A,#N/A,FALSE,"schA"}</definedName>
    <definedName name="_www1_1_2" hidden="1">{#N/A,#N/A,FALSE,"schA"}</definedName>
    <definedName name="_www1_1_3" localSheetId="2" hidden="1">{#N/A,#N/A,FALSE,"schA"}</definedName>
    <definedName name="_www1_1_3" localSheetId="18" hidden="1">{#N/A,#N/A,FALSE,"schA"}</definedName>
    <definedName name="_www1_1_3" hidden="1">{#N/A,#N/A,FALSE,"schA"}</definedName>
    <definedName name="_www1_2" localSheetId="2" hidden="1">{#N/A,#N/A,FALSE,"schA"}</definedName>
    <definedName name="_www1_2" localSheetId="18" hidden="1">{#N/A,#N/A,FALSE,"schA"}</definedName>
    <definedName name="_www1_2" hidden="1">{#N/A,#N/A,FALSE,"schA"}</definedName>
    <definedName name="_www1_2_1" localSheetId="2" hidden="1">{#N/A,#N/A,FALSE,"schA"}</definedName>
    <definedName name="_www1_2_1" localSheetId="18" hidden="1">{#N/A,#N/A,FALSE,"schA"}</definedName>
    <definedName name="_www1_2_1" hidden="1">{#N/A,#N/A,FALSE,"schA"}</definedName>
    <definedName name="_www1_2_2" localSheetId="2" hidden="1">{#N/A,#N/A,FALSE,"schA"}</definedName>
    <definedName name="_www1_2_2" localSheetId="18" hidden="1">{#N/A,#N/A,FALSE,"schA"}</definedName>
    <definedName name="_www1_2_2" hidden="1">{#N/A,#N/A,FALSE,"schA"}</definedName>
    <definedName name="_www1_2_3" localSheetId="2" hidden="1">{#N/A,#N/A,FALSE,"schA"}</definedName>
    <definedName name="_www1_2_3" localSheetId="18" hidden="1">{#N/A,#N/A,FALSE,"schA"}</definedName>
    <definedName name="_www1_2_3" hidden="1">{#N/A,#N/A,FALSE,"schA"}</definedName>
    <definedName name="_www1_3" localSheetId="2" hidden="1">{#N/A,#N/A,FALSE,"schA"}</definedName>
    <definedName name="_www1_3" localSheetId="18" hidden="1">{#N/A,#N/A,FALSE,"schA"}</definedName>
    <definedName name="_www1_3" hidden="1">{#N/A,#N/A,FALSE,"schA"}</definedName>
    <definedName name="_www1_3_1" localSheetId="2" hidden="1">{#N/A,#N/A,FALSE,"schA"}</definedName>
    <definedName name="_www1_3_1" localSheetId="18" hidden="1">{#N/A,#N/A,FALSE,"schA"}</definedName>
    <definedName name="_www1_3_1" hidden="1">{#N/A,#N/A,FALSE,"schA"}</definedName>
    <definedName name="_www1_3_2" localSheetId="2" hidden="1">{#N/A,#N/A,FALSE,"schA"}</definedName>
    <definedName name="_www1_3_2" localSheetId="18" hidden="1">{#N/A,#N/A,FALSE,"schA"}</definedName>
    <definedName name="_www1_3_2" hidden="1">{#N/A,#N/A,FALSE,"schA"}</definedName>
    <definedName name="_www1_3_3" localSheetId="2" hidden="1">{#N/A,#N/A,FALSE,"schA"}</definedName>
    <definedName name="_www1_3_3" localSheetId="18" hidden="1">{#N/A,#N/A,FALSE,"schA"}</definedName>
    <definedName name="_www1_3_3" hidden="1">{#N/A,#N/A,FALSE,"schA"}</definedName>
    <definedName name="_www1_4" localSheetId="2" hidden="1">{#N/A,#N/A,FALSE,"schA"}</definedName>
    <definedName name="_www1_4" localSheetId="18" hidden="1">{#N/A,#N/A,FALSE,"schA"}</definedName>
    <definedName name="_www1_4" hidden="1">{#N/A,#N/A,FALSE,"schA"}</definedName>
    <definedName name="_www1_4_1" localSheetId="2" hidden="1">{#N/A,#N/A,FALSE,"schA"}</definedName>
    <definedName name="_www1_4_1" localSheetId="18" hidden="1">{#N/A,#N/A,FALSE,"schA"}</definedName>
    <definedName name="_www1_4_1" hidden="1">{#N/A,#N/A,FALSE,"schA"}</definedName>
    <definedName name="_www1_4_2" localSheetId="2" hidden="1">{#N/A,#N/A,FALSE,"schA"}</definedName>
    <definedName name="_www1_4_2" localSheetId="18" hidden="1">{#N/A,#N/A,FALSE,"schA"}</definedName>
    <definedName name="_www1_4_2" hidden="1">{#N/A,#N/A,FALSE,"schA"}</definedName>
    <definedName name="_www1_4_3" localSheetId="2" hidden="1">{#N/A,#N/A,FALSE,"schA"}</definedName>
    <definedName name="_www1_4_3" localSheetId="18" hidden="1">{#N/A,#N/A,FALSE,"schA"}</definedName>
    <definedName name="_www1_4_3" hidden="1">{#N/A,#N/A,FALSE,"schA"}</definedName>
    <definedName name="_www1_5" localSheetId="2" hidden="1">{#N/A,#N/A,FALSE,"schA"}</definedName>
    <definedName name="_www1_5" localSheetId="18" hidden="1">{#N/A,#N/A,FALSE,"schA"}</definedName>
    <definedName name="_www1_5" hidden="1">{#N/A,#N/A,FALSE,"schA"}</definedName>
    <definedName name="_www1_5_1" localSheetId="2" hidden="1">{#N/A,#N/A,FALSE,"schA"}</definedName>
    <definedName name="_www1_5_1" localSheetId="18" hidden="1">{#N/A,#N/A,FALSE,"schA"}</definedName>
    <definedName name="_www1_5_1" hidden="1">{#N/A,#N/A,FALSE,"schA"}</definedName>
    <definedName name="_www1_5_2" localSheetId="2" hidden="1">{#N/A,#N/A,FALSE,"schA"}</definedName>
    <definedName name="_www1_5_2" localSheetId="18" hidden="1">{#N/A,#N/A,FALSE,"schA"}</definedName>
    <definedName name="_www1_5_2" hidden="1">{#N/A,#N/A,FALSE,"schA"}</definedName>
    <definedName name="_www1_5_3" localSheetId="2" hidden="1">{#N/A,#N/A,FALSE,"schA"}</definedName>
    <definedName name="_www1_5_3" localSheetId="18" hidden="1">{#N/A,#N/A,FALSE,"schA"}</definedName>
    <definedName name="_www1_5_3" hidden="1">{#N/A,#N/A,FALSE,"schA"}</definedName>
    <definedName name="a" localSheetId="2" hidden="1">{"CF Dollar",#N/A,FALSE,"CF"}</definedName>
    <definedName name="a" localSheetId="18" hidden="1">{"Index",#N/A,FALSE,"Index"}</definedName>
    <definedName name="a" hidden="1">{"CF Dollar",#N/A,FALSE,"CF"}</definedName>
    <definedName name="a_1" localSheetId="2" hidden="1">{"CF Dollar",#N/A,FALSE,"CF"}</definedName>
    <definedName name="a_1" localSheetId="18" hidden="1">{"CF Dollar",#N/A,FALSE,"CF"}</definedName>
    <definedName name="a_1" hidden="1">{"CF Dollar",#N/A,FALSE,"CF"}</definedName>
    <definedName name="AAA" localSheetId="18" hidden="1">{"NewCo_View",#N/A,FALSE,"Calculations"}</definedName>
    <definedName name="aaa" hidden="1">{#N/A,#N/A,FALSE,"O&amp;M by processes";#N/A,#N/A,FALSE,"Elec Act vs Bud";#N/A,#N/A,FALSE,"G&amp;A";#N/A,#N/A,FALSE,"BGS";#N/A,#N/A,FALSE,"Res Cost"}</definedName>
    <definedName name="AAA_DOCTOPS" hidden="1">"AAA_SET"</definedName>
    <definedName name="AAA_duser" hidden="1">"OFF"</definedName>
    <definedName name="aaaaa" localSheetId="18" hidden="1">{#N/A,#N/A,FALSE,"Aging Summary";#N/A,#N/A,FALSE,"Ratio Analysis";#N/A,#N/A,FALSE,"Test 120 Day Accts";#N/A,#N/A,FALSE,"Tickmarks"}</definedName>
    <definedName name="aaaaa" hidden="1">{#N/A,#N/A,FALSE,"Aging Summary";#N/A,#N/A,FALSE,"Ratio Analysis";#N/A,#N/A,FALSE,"Test 120 Day Accts";#N/A,#N/A,FALSE,"Tickmarks"}</definedName>
    <definedName name="aaaaaa" localSheetId="18" hidden="1">{#N/A,#N/A,FALSE,"Land";#N/A,#N/A,FALSE,"Cost Analysis";"Summary",#N/A,FALSE,"Equipment"}</definedName>
    <definedName name="aaaaaa" hidden="1">{#N/A,#N/A,FALSE,"Land";#N/A,#N/A,FALSE,"Cost Analysis";"Summary",#N/A,FALSE,"Equipment"}</definedName>
    <definedName name="aaaaaaaaaaaaaaa" localSheetId="18" hidden="1">{#N/A,#N/A,FALSE,"O&amp;M by processes";#N/A,#N/A,FALSE,"Elec Act vs Bud";#N/A,#N/A,FALSE,"G&amp;A";#N/A,#N/A,FALSE,"BGS";#N/A,#N/A,FALSE,"Res Cost"}</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abc" localSheetId="2" hidden="1">{"'Edit'!$A$1:$V$2277"}</definedName>
    <definedName name="aabc" localSheetId="18" hidden="1">{"'Edit'!$A$1:$V$2277"}</definedName>
    <definedName name="aabc" hidden="1">{"'Edit'!$A$1:$V$2277"}</definedName>
    <definedName name="ABC" localSheetId="18" hidden="1">{"_200",#N/A,FALSE,"ALLOCATIONS";"_80_1",#N/A,FALSE,"ALLOCATIONS";"_80_2",#N/A,FALSE,"ALLOCATIONS";"_80_3",#N/A,FALSE,"ALLOCATIONS";"_80_4",#N/A,FALSE,"ALLOCATIONS";"_80_5",#N/A,FALSE,"ALLOCATIONS"}</definedName>
    <definedName name="ABC" hidden="1">{"_200",#N/A,FALSE,"ALLOCATIONS";"_80_1",#N/A,FALSE,"ALLOCATIONS";"_80_2",#N/A,FALSE,"ALLOCATIONS";"_80_3",#N/A,FALSE,"ALLOCATIONS";"_80_4",#N/A,FALSE,"ALLOCATIONS";"_80_5",#N/A,FALSE,"ALLOCATIONS"}</definedName>
    <definedName name="abeta" localSheetId="18" hidden="1">{"NewCo_View",#N/A,FALSE,"Calculations"}</definedName>
    <definedName name="abeta" hidden="1">{"NewCo_View",#N/A,FALSE,"Calculations"}</definedName>
    <definedName name="ac" localSheetId="18" hidden="1">{#N/A,#N/A,FALSE,"Assumptions",#N/A;#N/A,FALSE,"N-IS-Sum",#N/A,#N/A;FALSE,"N-St-Sum",#N/A,#N/A,FALSE;"Inc Stmt",#N/A,#N/A,FALSE,"Stats"}</definedName>
    <definedName name="ac" hidden="1">{#N/A,#N/A,FALSE,"Assumptions",#N/A;#N/A,FALSE,"N-IS-Sum",#N/A,#N/A;FALSE,"N-St-Sum",#N/A,#N/A,FALSE;"Inc Stmt",#N/A,#N/A,FALSE,"Stats"}</definedName>
    <definedName name="Acadia" localSheetId="2" hidden="1">{"calspreads",#N/A,FALSE,"Sheet1";"curves",#N/A,FALSE,"Sheet1";"libor",#N/A,FALSE,"Sheet1"}</definedName>
    <definedName name="Acadia" localSheetId="18" hidden="1">{"calspreads",#N/A,FALSE,"Sheet1";"curves",#N/A,FALSE,"Sheet1";"libor",#N/A,FALSE,"Sheet1"}</definedName>
    <definedName name="Acadia" hidden="1">{"calspreads",#N/A,FALSE,"Sheet1";"curves",#N/A,FALSE,"Sheet1";"libor",#N/A,FALSE,"Sheet1"}</definedName>
    <definedName name="Acadia2" localSheetId="2" hidden="1">{"calspreads",#N/A,FALSE,"Sheet1";"curves",#N/A,FALSE,"Sheet1";"libor",#N/A,FALSE,"Sheet1"}</definedName>
    <definedName name="Acadia2" localSheetId="18" hidden="1">{"calspreads",#N/A,FALSE,"Sheet1";"curves",#N/A,FALSE,"Sheet1";"libor",#N/A,FALSE,"Sheet1"}</definedName>
    <definedName name="Acadia2" hidden="1">{"calspreads",#N/A,FALSE,"Sheet1";"curves",#N/A,FALSE,"Sheet1";"libor",#N/A,FALSE,"Sheet1"}</definedName>
    <definedName name="AccessDatabase" hidden="1">"C:\My Documents\発注予測.mdb"</definedName>
    <definedName name="Accured" localSheetId="18" hidden="1">{#N/A,#N/A,FALSE,"Aging Summary";#N/A,#N/A,FALSE,"Ratio Analysis";#N/A,#N/A,FALSE,"Test 120 Day Accts";#N/A,#N/A,FALSE,"Tickmarks"}</definedName>
    <definedName name="Accured" hidden="1">{#N/A,#N/A,FALSE,"Aging Summary";#N/A,#N/A,FALSE,"Ratio Analysis";#N/A,#N/A,FALSE,"Test 120 Day Accts";#N/A,#N/A,FALSE,"Tickmarks"}</definedName>
    <definedName name="adasd"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asd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dc" localSheetId="18" hidden="1">{#N/A,#N/A,FALSE,"Aging Summary";#N/A,#N/A,FALSE,"Ratio Analysis";#N/A,#N/A,FALSE,"Test 120 Day Accts";#N/A,#N/A,FALSE,"Tickmarks"}</definedName>
    <definedName name="adc" hidden="1">{#N/A,#N/A,FALSE,"Aging Summary";#N/A,#N/A,FALSE,"Ratio Analysis";#N/A,#N/A,FALSE,"Test 120 Day Accts";#N/A,#N/A,FALSE,"Tickmarks"}</definedName>
    <definedName name="adsf" localSheetId="18" hidden="1">{"NewCo_View",#N/A,FALSE,"Calculations"}</definedName>
    <definedName name="adsf" hidden="1">{"NewCo_View",#N/A,FALSE,"Calculations"}</definedName>
    <definedName name="adsfg" localSheetId="2" hidden="1">{"gross_margin1",#N/A,FALSE,"Gross Margin Detail";"gross_margin2",#N/A,FALSE,"Gross Margin Detail"}</definedName>
    <definedName name="adsfg" localSheetId="18" hidden="1">{"gross_margin1",#N/A,FALSE,"Gross Margin Detail";"gross_margin2",#N/A,FALSE,"Gross Margin Detail"}</definedName>
    <definedName name="adsfg" hidden="1">{"gross_margin1",#N/A,FALSE,"Gross Margin Detail";"gross_margin2",#N/A,FALSE,"Gross Margin Detail"}</definedName>
    <definedName name="adsfg_1" localSheetId="2" hidden="1">{"gross_margin1",#N/A,FALSE,"Gross Margin Detail";"gross_margin2",#N/A,FALSE,"Gross Margin Detail"}</definedName>
    <definedName name="adsfg_1" localSheetId="18" hidden="1">{"gross_margin1",#N/A,FALSE,"Gross Margin Detail";"gross_margin2",#N/A,FALSE,"Gross Margin Detail"}</definedName>
    <definedName name="adsfg_1" hidden="1">{"gross_margin1",#N/A,FALSE,"Gross Margin Detail";"gross_margin2",#N/A,FALSE,"Gross Margin Detail"}</definedName>
    <definedName name="Allocation" localSheetId="18" hidden="1">{"Index",#N/A,FALSE,"Index"}</definedName>
    <definedName name="Allocation" hidden="1">{"Index",#N/A,FALSE,"Index"}</definedName>
    <definedName name="anscount" hidden="1">3</definedName>
    <definedName name="AP_3"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_3"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Apex" localSheetId="18" hidden="1">{"calspreads",#N/A,FALSE,"Sheet1";"curves",#N/A,FALSE,"Sheet1";"libor",#N/A,FALSE,"Sheet1"}</definedName>
    <definedName name="Apex" hidden="1">{"calspreads",#N/A,FALSE,"Sheet1";"curves",#N/A,FALSE,"Sheet1";"libor",#N/A,FALSE,"Sheet1"}</definedName>
    <definedName name="as" localSheetId="18" hidden="1">{#N/A,#N/A,FALSE,"Assumptions",#N/A;#N/A,FALSE,"N-IS-Sum",#N/A,#N/A;FALSE,"N-St-Sum",#N/A,#N/A,FALSE;"Inc Stmt",#N/A,#N/A,FALSE,"Stats"}</definedName>
    <definedName name="as" hidden="1">{#N/A,#N/A,FALSE,"Assumptions",#N/A;#N/A,FALSE,"N-IS-Sum",#N/A,#N/A;FALSE,"N-St-Sum",#N/A,#N/A,FALSE;"Inc Stmt",#N/A,#N/A,FALSE,"Stats"}</definedName>
    <definedName name="AS2DocOpenMode" hidden="1">"AS2DocumentEdit"</definedName>
    <definedName name="AS2HasNoAutoHeaderFooter" hidden="1">" "</definedName>
    <definedName name="AS2NamedRange" hidden="1">3</definedName>
    <definedName name="AS2ReportLS" hidden="1">1</definedName>
    <definedName name="AS2StaticLS" localSheetId="18" hidden="1">#REF!</definedName>
    <definedName name="AS2StaticLS" hidden="1">#REF!</definedName>
    <definedName name="AS2SyncStepLS" hidden="1">0</definedName>
    <definedName name="AS2TickmarkLS" localSheetId="2" hidden="1">#REF!</definedName>
    <definedName name="AS2TickmarkLS" localSheetId="18" hidden="1">#REF!</definedName>
    <definedName name="AS2TickmarkLS" hidden="1">#REF!</definedName>
    <definedName name="AS2VersionLS" hidden="1">300</definedName>
    <definedName name="asd" localSheetId="2" hidden="1">{2;#N/A;"R13C16:R17C16";#N/A;"R13C14:R17C15";FALSE;FALSE;FALSE;95;#N/A;#N/A;"R13C19";#N/A;FALSE;FALSE;FALSE;FALSE;#N/A;"";#N/A;FALSE;"";"";#N/A;#N/A;#N/A}</definedName>
    <definedName name="asd" localSheetId="18" hidden="1">{2;#N/A;"R13C16:R17C16";#N/A;"R13C14:R17C15";FALSE;FALSE;FALSE;95;#N/A;#N/A;"R13C19";#N/A;FALSE;FALSE;FALSE;FALSE;#N/A;"";#N/A;FALSE;"";"";#N/A;#N/A;#N/A}</definedName>
    <definedName name="asd" hidden="1">{2;#N/A;"R13C16:R17C16";#N/A;"R13C14:R17C15";FALSE;FALSE;FALSE;95;#N/A;#N/A;"R13C19";#N/A;FALSE;FALSE;FALSE;FALSE;#N/A;"";#N/A;FALSE;"";"";#N/A;#N/A;#N/A}</definedName>
    <definedName name="asde" localSheetId="18" hidden="1">{"NewCo_View",#N/A,FALSE,"Calculations"}</definedName>
    <definedName name="asde" hidden="1">{"NewCo_View",#N/A,FALSE,"Calculations"}</definedName>
    <definedName name="asdf" localSheetId="2" hidden="1">{"'Edit'!$A$1:$V$2277"}</definedName>
    <definedName name="asdf" localSheetId="18" hidden="1">{"'Edit'!$A$1:$V$2277"}</definedName>
    <definedName name="asdf" hidden="1">{"'Edit'!$A$1:$V$2277"}</definedName>
    <definedName name="Assumptions" localSheetId="18" hidden="1">{"Index",#N/A,FALSE,"Index"}</definedName>
    <definedName name="Assumptions" hidden="1">{"Index",#N/A,FALSE,"Index"}</definedName>
    <definedName name="ATT" localSheetId="18" hidden="1">{#N/A,#N/A,FALSE,"DAOCM 2차 검토"}</definedName>
    <definedName name="ATT" hidden="1">{#N/A,#N/A,FALSE,"DAOCM 2차 검토"}</definedName>
    <definedName name="Attach3" localSheetId="18" hidden="1">{"Grant",#N/A,FALSE,"Grant";"GP Developer",#N/A,FALSE,"GP &amp; Dev Loans";"Operating Analysis",#N/A,FALSE,"Operations";"Tax Credit",#N/A,FALSE,"Tax Credits";"Tax Credit Analysis",#N/A,FALSE,"TC Analysis"}</definedName>
    <definedName name="Attach3" hidden="1">{"Grant",#N/A,FALSE,"Grant";"GP Developer",#N/A,FALSE,"GP &amp; Dev Loans";"Operating Analysis",#N/A,FALSE,"Operations";"Tax Credit",#N/A,FALSE,"Tax Credits";"Tax Credit Analysis",#N/A,FALSE,"TC Analysis"}</definedName>
    <definedName name="_xlnm.Auto_Open_xlquery_DClick" hidden="1">#REF!</definedName>
    <definedName name="b" localSheetId="2" hidden="1">{#N/A,#N/A,FALSE,"changes";#N/A,#N/A,FALSE,"Assumptions";"view1",#N/A,FALSE,"BE Analysis";"view2",#N/A,FALSE,"BE Analysis";#N/A,#N/A,FALSE,"DCF Calculation - Scenario 1";"Dollar",#N/A,FALSE,"Consolidated - Scenario 1";"CS",#N/A,FALSE,"Consolidated - Scenario 1"}</definedName>
    <definedName name="b" localSheetId="18" hidden="1">{#N/A,#N/A,FALSE,"changes";#N/A,#N/A,FALSE,"Assumptions";"view1",#N/A,FALSE,"BE Analysis";"view2",#N/A,FALSE,"BE Analysis";#N/A,#N/A,FALSE,"DCF Calculation - Scenario 1";"Dollar",#N/A,FALSE,"Consolidated - Scenario 1";"CS",#N/A,FALSE,"Consolidated - Scenario 1"}</definedName>
    <definedName name="b" hidden="1">{#N/A,#N/A,FALSE,"changes";#N/A,#N/A,FALSE,"Assumptions";"view1",#N/A,FALSE,"BE Analysis";"view2",#N/A,FALSE,"BE Analysis";#N/A,#N/A,FALSE,"DCF Calculation - Scenario 1";"Dollar",#N/A,FALSE,"Consolidated - Scenario 1";"CS",#N/A,FALSE,"Consolidated - Scenario 1"}</definedName>
    <definedName name="b_1" localSheetId="2" hidden="1">{#N/A,#N/A,FALSE,"changes";#N/A,#N/A,FALSE,"Assumptions";"view1",#N/A,FALSE,"BE Analysis";"view2",#N/A,FALSE,"BE Analysis";#N/A,#N/A,FALSE,"DCF Calculation - Scenario 1";"Dollar",#N/A,FALSE,"Consolidated - Scenario 1";"CS",#N/A,FALSE,"Consolidated - Scenario 1"}</definedName>
    <definedName name="b_1" localSheetId="18" hidden="1">{#N/A,#N/A,FALSE,"changes";#N/A,#N/A,FALSE,"Assumptions";"view1",#N/A,FALSE,"BE Analysis";"view2",#N/A,FALSE,"BE Analysis";#N/A,#N/A,FALSE,"DCF Calculation - Scenario 1";"Dollar",#N/A,FALSE,"Consolidated - Scenario 1";"CS",#N/A,FALSE,"Consolidated - Scenario 1"}</definedName>
    <definedName name="b_1" hidden="1">{#N/A,#N/A,FALSE,"changes";#N/A,#N/A,FALSE,"Assumptions";"view1",#N/A,FALSE,"BE Analysis";"view2",#N/A,FALSE,"BE Analysis";#N/A,#N/A,FALSE,"DCF Calculation - Scenario 1";"Dollar",#N/A,FALSE,"Consolidated - Scenario 1";"CS",#N/A,FALSE,"Consolidated - Scenario 1"}</definedName>
    <definedName name="bbb" localSheetId="18"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18"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18"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18" hidden="1">{#N/A,#N/A,FALSE,"O&amp;M by processes";#N/A,#N/A,FALSE,"Elec Act vs Bud";#N/A,#N/A,FALSE,"G&amp;A";#N/A,#N/A,FALSE,"BGS";#N/A,#N/A,FALSE,"Res Cost"}</definedName>
    <definedName name="bbc" hidden="1">{#N/A,#N/A,FALSE,"O&amp;M by processes";#N/A,#N/A,FALSE,"Elec Act vs Bud";#N/A,#N/A,FALSE,"G&amp;A";#N/A,#N/A,FALSE,"BGS";#N/A,#N/A,FALSE,"Res Cost"}</definedName>
    <definedName name="BEx1SBVCTJD9JNNWCDLKN66E1Q6I" localSheetId="18" hidden="1">#REF!</definedName>
    <definedName name="BEx1SBVCTJD9JNNWCDLKN66E1Q6I" hidden="1">#REF!</definedName>
    <definedName name="BEx1VZ4WFTXXZ1ES2K5VS9HV5OZF" localSheetId="18" hidden="1">#REF! #REF! #REF!</definedName>
    <definedName name="BEx1VZ4WFTXXZ1ES2K5VS9HV5OZF" hidden="1">In #REF! #REF!</definedName>
    <definedName name="BEx3OZKO9Y2WLPH6VCA1KE3DGW96" localSheetId="18" hidden="1">YTD #REF!</definedName>
    <definedName name="BEx3OZKO9Y2WLPH6VCA1KE3DGW96" hidden="1">YTD #REF!</definedName>
    <definedName name="BEx59IRQE9WO908W6XQCHI6N394W" localSheetId="18" hidden="1">#REF! #REF! #REF!</definedName>
    <definedName name="BEx59IRQE9WO908W6XQCHI6N394W" hidden="1">In #REF! #REF!</definedName>
    <definedName name="BEx7AX0CC71BEXKGJV6QJKSXTXK8" localSheetId="18" hidden="1">#REF! #REF! #REF!</definedName>
    <definedName name="BEx7AX0CC71BEXKGJV6QJKSXTXK8" hidden="1">In #REF! #REF!</definedName>
    <definedName name="BEx90N2DKUGS8U7HQKNPXO81IYN8" localSheetId="18" hidden="1">#REF!</definedName>
    <definedName name="BEx90N2DKUGS8U7HQKNPXO81IYN8" hidden="1">#REF!</definedName>
    <definedName name="BEx93CRO7US4R7W3OAPCDRAI63FC" localSheetId="18" hidden="1">#REF!</definedName>
    <definedName name="BEx93CRO7US4R7W3OAPCDRAI63FC" hidden="1">#REF!</definedName>
    <definedName name="BExAZZF9A1XEUEQG8TC656DNUBHE" localSheetId="18" hidden="1">#REF! #REF! #REF!</definedName>
    <definedName name="BExAZZF9A1XEUEQG8TC656DNUBHE" hidden="1">In #REF! #REF!</definedName>
    <definedName name="BExB0N93OLR30H9Z6OQXZAYBTEBX" localSheetId="18" hidden="1">#REF! #REF! #REF!</definedName>
    <definedName name="BExB0N93OLR30H9Z6OQXZAYBTEBX" hidden="1">In #REF! #REF!</definedName>
    <definedName name="BExEPGDOU6N6328FFYVYL1HXPCKO" localSheetId="18" hidden="1">YTD #REF!</definedName>
    <definedName name="BExEPGDOU6N6328FFYVYL1HXPCKO" hidden="1">YTD #REF!</definedName>
    <definedName name="BExGPGKFWQ04UEAW5BB4WJE9TRE1" localSheetId="18" hidden="1">YTD #REF!</definedName>
    <definedName name="BExGPGKFWQ04UEAW5BB4WJE9TRE1" hidden="1">YTD #REF!</definedName>
    <definedName name="BExGS4GZ2710YLA90XX5RW3Z8VHC" localSheetId="18" hidden="1">#REF! #REF! #REF!</definedName>
    <definedName name="BExGS4GZ2710YLA90XX5RW3Z8VHC" hidden="1">In #REF! #REF!</definedName>
    <definedName name="BExIJF0Q68HZ3A4YH3Y05M2LMBJ1" localSheetId="18" hidden="1">YTD #REF!</definedName>
    <definedName name="BExIJF0Q68HZ3A4YH3Y05M2LMBJ1" hidden="1">YTD #REF!</definedName>
    <definedName name="BExKJSE99UYMVAV1HZD4YFOW9XBW" localSheetId="18" hidden="1">YTD #REF!</definedName>
    <definedName name="BExKJSE99UYMVAV1HZD4YFOW9XBW" hidden="1">YTD #REF!</definedName>
    <definedName name="BExOHNAOSVYZOJF8IRUGDYGZ64T7" localSheetId="18" hidden="1">YTD #REF!</definedName>
    <definedName name="BExOHNAOSVYZOJF8IRUGDYGZ64T7" hidden="1">YTD #REF!</definedName>
    <definedName name="BExOMDTN5BZ1DTPJEGQH4HSNU90A" localSheetId="18" hidden="1">#REF! #REF! #REF!</definedName>
    <definedName name="BExOMDTN5BZ1DTPJEGQH4HSNU90A" hidden="1">In #REF! #REF!</definedName>
    <definedName name="BExS4A1VBQWKBHRIRD1MXA5HR0M4" localSheetId="18" hidden="1">#REF! #REF! #REF!</definedName>
    <definedName name="BExS4A1VBQWKBHRIRD1MXA5HR0M4" hidden="1">In #REF! #REF!</definedName>
    <definedName name="BExTX41OZ2ADZUVQF7RO81LA8PAL" localSheetId="18" hidden="1">#REF! #REF! #REF!</definedName>
    <definedName name="BExTX41OZ2ADZUVQF7RO81LA8PAL" hidden="1">In #REF! #REF!</definedName>
    <definedName name="BExU9NUKD8HUDZMHPPGB9NT77HPA" localSheetId="18" hidden="1">YTD #REF!</definedName>
    <definedName name="BExU9NUKD8HUDZMHPPGB9NT77HPA" hidden="1">YTD #REF!</definedName>
    <definedName name="BExUATI558PTYMWQB9DEK5JBJ3R3" localSheetId="18" hidden="1">YTD #REF!</definedName>
    <definedName name="BExUATI558PTYMWQB9DEK5JBJ3R3" hidden="1">YTD #REF!</definedName>
    <definedName name="BExVRO8C0SITVNUIIQ3V8H5ZAUOB" localSheetId="18" hidden="1">YTD #REF!</definedName>
    <definedName name="BExVRO8C0SITVNUIIQ3V8H5ZAUOB" hidden="1">YTD #REF!</definedName>
    <definedName name="BExW5C6U4VD11XF96XEN6SR74AEB" localSheetId="18" hidden="1">#REF!</definedName>
    <definedName name="BExW5C6U4VD11XF96XEN6SR74AEB" hidden="1">#REF!</definedName>
    <definedName name="BExXOZWZMB39RV0B8GJ3GU6RFVGR" localSheetId="18" hidden="1">#REF!</definedName>
    <definedName name="BExXOZWZMB39RV0B8GJ3GU6RFVGR" hidden="1">#REF!</definedName>
    <definedName name="BExXSS4NG52JTFFL3Z73ZMFG5WMT" localSheetId="18" hidden="1">#REF! #REF! #REF!</definedName>
    <definedName name="BExXSS4NG52JTFFL3Z73ZMFG5WMT" hidden="1">In #REF! #REF!</definedName>
    <definedName name="BExZOQNRDAJ0TLH719GX8FGKTTWD" localSheetId="18" hidden="1">YTD #REF!</definedName>
    <definedName name="BExZOQNRDAJ0TLH719GX8FGKTTWD" hidden="1">YTD #REF!</definedName>
    <definedName name="BExZV5FGTYE08Q8JZL4TSZV4RAZN" localSheetId="18" hidden="1">YTD #REF!</definedName>
    <definedName name="BExZV5FGTYE08Q8JZL4TSZV4RAZN" hidden="1">YTD #REF!</definedName>
    <definedName name="BG_Del" hidden="1">15</definedName>
    <definedName name="BG_Ins" hidden="1">4</definedName>
    <definedName name="BG_Mod" hidden="1">6</definedName>
    <definedName name="BLPH1" localSheetId="2" hidden="1">#REF!</definedName>
    <definedName name="BLPH1" localSheetId="18" hidden="1">#REF!</definedName>
    <definedName name="BLPH1" hidden="1">#REF!</definedName>
    <definedName name="BLPH10" localSheetId="2" hidden="1">#REF!</definedName>
    <definedName name="BLPH10" localSheetId="18" hidden="1">#REF!</definedName>
    <definedName name="BLPH10" hidden="1">#REF!</definedName>
    <definedName name="BLPH11" localSheetId="2" hidden="1">#REF!</definedName>
    <definedName name="BLPH11" localSheetId="18" hidden="1">#REF!</definedName>
    <definedName name="BLPH11" hidden="1">#REF!</definedName>
    <definedName name="BLPH12" localSheetId="2" hidden="1">#REF!</definedName>
    <definedName name="BLPH12" localSheetId="18" hidden="1">#REF!</definedName>
    <definedName name="BLPH12" hidden="1">#REF!</definedName>
    <definedName name="BLPH13" localSheetId="2" hidden="1">#REF!</definedName>
    <definedName name="BLPH13" localSheetId="18" hidden="1">#REF!</definedName>
    <definedName name="BLPH13" hidden="1">#REF!</definedName>
    <definedName name="BLPH14" localSheetId="2" hidden="1">#REF!</definedName>
    <definedName name="BLPH14" localSheetId="18" hidden="1">#REF!</definedName>
    <definedName name="BLPH14" hidden="1">#REF!</definedName>
    <definedName name="BLPH15" localSheetId="2" hidden="1">#REF!</definedName>
    <definedName name="BLPH15" localSheetId="18" hidden="1">#REF!</definedName>
    <definedName name="BLPH15" hidden="1">#REF!</definedName>
    <definedName name="BLPH16" localSheetId="2" hidden="1">#REF!</definedName>
    <definedName name="BLPH16" localSheetId="18" hidden="1">#REF!</definedName>
    <definedName name="BLPH16" hidden="1">#REF!</definedName>
    <definedName name="BLPH17" localSheetId="2" hidden="1">#REF!</definedName>
    <definedName name="BLPH17" localSheetId="18" hidden="1">#REF!</definedName>
    <definedName name="BLPH17" hidden="1">#REF!</definedName>
    <definedName name="BLPH18" localSheetId="2" hidden="1">#REF!</definedName>
    <definedName name="BLPH18" localSheetId="18" hidden="1">#REF!</definedName>
    <definedName name="BLPH18" hidden="1">#REF!</definedName>
    <definedName name="BLPH19" localSheetId="2" hidden="1">#REF!</definedName>
    <definedName name="BLPH19" localSheetId="18" hidden="1">#REF!</definedName>
    <definedName name="BLPH19" hidden="1">#REF!</definedName>
    <definedName name="BLPH2" localSheetId="2" hidden="1">#REF!</definedName>
    <definedName name="BLPH2" localSheetId="18" hidden="1">#REF!</definedName>
    <definedName name="BLPH2" hidden="1">#REF!</definedName>
    <definedName name="BLPH20" localSheetId="2" hidden="1">#REF!</definedName>
    <definedName name="BLPH20" localSheetId="18" hidden="1">#REF!</definedName>
    <definedName name="BLPH20" hidden="1">#REF!</definedName>
    <definedName name="BLPH21" localSheetId="2" hidden="1">#REF!</definedName>
    <definedName name="BLPH21" localSheetId="18" hidden="1">#REF!</definedName>
    <definedName name="BLPH21" hidden="1">#REF!</definedName>
    <definedName name="BLPH22" localSheetId="2" hidden="1">#REF!</definedName>
    <definedName name="BLPH22" localSheetId="18" hidden="1">#REF!</definedName>
    <definedName name="BLPH22" hidden="1">#REF!</definedName>
    <definedName name="BLPH23" localSheetId="2" hidden="1">#REF!</definedName>
    <definedName name="BLPH23" localSheetId="18" hidden="1">#REF!</definedName>
    <definedName name="BLPH23" hidden="1">#REF!</definedName>
    <definedName name="BLPH24" localSheetId="2" hidden="1">#REF!</definedName>
    <definedName name="BLPH24" localSheetId="18" hidden="1">#REF!</definedName>
    <definedName name="BLPH24" hidden="1">#REF!</definedName>
    <definedName name="BLPH25" localSheetId="2" hidden="1">#REF!</definedName>
    <definedName name="BLPH25" localSheetId="18" hidden="1">#REF!</definedName>
    <definedName name="BLPH25" hidden="1">#REF!</definedName>
    <definedName name="BLPH26" localSheetId="2" hidden="1">#REF!</definedName>
    <definedName name="BLPH26" localSheetId="18" hidden="1">#REF!</definedName>
    <definedName name="BLPH26" hidden="1">#REF!</definedName>
    <definedName name="BLPH27" localSheetId="2" hidden="1">#REF!</definedName>
    <definedName name="BLPH27" localSheetId="18" hidden="1">#REF!</definedName>
    <definedName name="BLPH27" hidden="1">#REF!</definedName>
    <definedName name="BLPH28" localSheetId="2" hidden="1">#REF!</definedName>
    <definedName name="BLPH28" localSheetId="18" hidden="1">#REF!</definedName>
    <definedName name="BLPH28" hidden="1">#REF!</definedName>
    <definedName name="BLPH29" localSheetId="2" hidden="1">#REF!</definedName>
    <definedName name="BLPH29" localSheetId="18" hidden="1">#REF!</definedName>
    <definedName name="BLPH29" hidden="1">#REF!</definedName>
    <definedName name="BLPH3" localSheetId="2" hidden="1">#REF!</definedName>
    <definedName name="BLPH3" localSheetId="18" hidden="1">#REF!</definedName>
    <definedName name="BLPH3" hidden="1">#REF!</definedName>
    <definedName name="BLPH30" localSheetId="2" hidden="1">#REF!</definedName>
    <definedName name="BLPH30" localSheetId="18" hidden="1">#REF!</definedName>
    <definedName name="BLPH30" hidden="1">#REF!</definedName>
    <definedName name="BLPH31" localSheetId="2" hidden="1">#REF!</definedName>
    <definedName name="BLPH31" localSheetId="18" hidden="1">#REF!</definedName>
    <definedName name="BLPH31" hidden="1">#REF!</definedName>
    <definedName name="BLPH32" localSheetId="2" hidden="1">#REF!</definedName>
    <definedName name="BLPH32" localSheetId="18" hidden="1">#REF!</definedName>
    <definedName name="BLPH32" hidden="1">#REF!</definedName>
    <definedName name="BLPH33" localSheetId="2" hidden="1">#REF!</definedName>
    <definedName name="BLPH33" localSheetId="18" hidden="1">#REF!</definedName>
    <definedName name="BLPH33" hidden="1">#REF!</definedName>
    <definedName name="BLPH34" localSheetId="2" hidden="1">#REF!</definedName>
    <definedName name="BLPH34" localSheetId="18" hidden="1">#REF!</definedName>
    <definedName name="BLPH34" hidden="1">#REF!</definedName>
    <definedName name="BLPH35" localSheetId="2" hidden="1">#REF!</definedName>
    <definedName name="BLPH35" localSheetId="18" hidden="1">#REF!</definedName>
    <definedName name="BLPH35" hidden="1">#REF!</definedName>
    <definedName name="BLPH36" localSheetId="2" hidden="1">#REF!</definedName>
    <definedName name="BLPH36" localSheetId="18" hidden="1">#REF!</definedName>
    <definedName name="BLPH36" hidden="1">#REF!</definedName>
    <definedName name="BLPH37" localSheetId="2" hidden="1">#REF!</definedName>
    <definedName name="BLPH37" localSheetId="18" hidden="1">#REF!</definedName>
    <definedName name="BLPH37" hidden="1">#REF!</definedName>
    <definedName name="BLPH38" localSheetId="2" hidden="1">#REF!</definedName>
    <definedName name="BLPH38" localSheetId="18" hidden="1">#REF!</definedName>
    <definedName name="BLPH38" hidden="1">#REF!</definedName>
    <definedName name="BLPH39" localSheetId="2" hidden="1">#REF!</definedName>
    <definedName name="BLPH39" localSheetId="18" hidden="1">#REF!</definedName>
    <definedName name="BLPH39" hidden="1">#REF!</definedName>
    <definedName name="BLPH4" localSheetId="2" hidden="1">#REF!</definedName>
    <definedName name="BLPH4" localSheetId="18" hidden="1">#REF!</definedName>
    <definedName name="BLPH4" hidden="1">#REF!</definedName>
    <definedName name="BLPH40" localSheetId="2" hidden="1">#REF!</definedName>
    <definedName name="BLPH40" localSheetId="18" hidden="1">#REF!</definedName>
    <definedName name="BLPH40" hidden="1">#REF!</definedName>
    <definedName name="BLPH41" localSheetId="2" hidden="1">#REF!</definedName>
    <definedName name="BLPH41" localSheetId="18" hidden="1">#REF!</definedName>
    <definedName name="BLPH41" hidden="1">#REF!</definedName>
    <definedName name="BLPH42" localSheetId="2" hidden="1">#REF!</definedName>
    <definedName name="BLPH42" localSheetId="18" hidden="1">#REF!</definedName>
    <definedName name="BLPH42" hidden="1">#REF!</definedName>
    <definedName name="BLPH43" localSheetId="2" hidden="1">#REF!</definedName>
    <definedName name="BLPH43" localSheetId="18" hidden="1">#REF!</definedName>
    <definedName name="BLPH43" hidden="1">#REF!</definedName>
    <definedName name="BLPH44" localSheetId="2" hidden="1">#REF!</definedName>
    <definedName name="BLPH44" localSheetId="18" hidden="1">#REF!</definedName>
    <definedName name="BLPH44" hidden="1">#REF!</definedName>
    <definedName name="BLPH45" localSheetId="2" hidden="1">#REF!</definedName>
    <definedName name="BLPH45" localSheetId="18" hidden="1">#REF!</definedName>
    <definedName name="BLPH45" hidden="1">#REF!</definedName>
    <definedName name="BLPH46" localSheetId="2" hidden="1">#REF!</definedName>
    <definedName name="BLPH46" localSheetId="18" hidden="1">#REF!</definedName>
    <definedName name="BLPH46" hidden="1">#REF!</definedName>
    <definedName name="BLPH47" localSheetId="2" hidden="1">#REF!</definedName>
    <definedName name="BLPH47" localSheetId="18" hidden="1">#REF!</definedName>
    <definedName name="BLPH47" hidden="1">#REF!</definedName>
    <definedName name="BLPH48" localSheetId="18" hidden="1">#REF!</definedName>
    <definedName name="BLPH48" hidden="1">#REF!</definedName>
    <definedName name="BLPH49" localSheetId="18" hidden="1">#REF!</definedName>
    <definedName name="BLPH49" hidden="1">#REF!</definedName>
    <definedName name="BLPH5" localSheetId="2" hidden="1">#REF!</definedName>
    <definedName name="BLPH5" localSheetId="18" hidden="1">#REF!</definedName>
    <definedName name="BLPH5" hidden="1">#REF!</definedName>
    <definedName name="BLPH50" localSheetId="18" hidden="1">#REF!</definedName>
    <definedName name="BLPH50" hidden="1">#REF!</definedName>
    <definedName name="BLPH51" localSheetId="18" hidden="1">#REF!</definedName>
    <definedName name="BLPH51" hidden="1">#REF!</definedName>
    <definedName name="BLPH52" localSheetId="18" hidden="1">#REF!</definedName>
    <definedName name="BLPH52" hidden="1">#REF!</definedName>
    <definedName name="BLPH53" localSheetId="18" hidden="1">#REF!</definedName>
    <definedName name="BLPH53" hidden="1">#REF!</definedName>
    <definedName name="BLPH54" localSheetId="18" hidden="1">#REF!</definedName>
    <definedName name="BLPH54" hidden="1">#REF!</definedName>
    <definedName name="BLPH55" localSheetId="18" hidden="1">#REF!</definedName>
    <definedName name="BLPH55" hidden="1">#REF!</definedName>
    <definedName name="BLPH56" localSheetId="18" hidden="1">#REF!</definedName>
    <definedName name="BLPH56" hidden="1">#REF!</definedName>
    <definedName name="BLPH6" localSheetId="2" hidden="1">#REF!</definedName>
    <definedName name="BLPH6" localSheetId="18" hidden="1">#REF!</definedName>
    <definedName name="BLPH6" hidden="1">#REF!</definedName>
    <definedName name="BLPH7" localSheetId="2" hidden="1">#REF!</definedName>
    <definedName name="BLPH7" localSheetId="18" hidden="1">#REF!</definedName>
    <definedName name="BLPH7" hidden="1">#REF!</definedName>
    <definedName name="BLPH8" localSheetId="2" hidden="1">#REF!</definedName>
    <definedName name="BLPH8" localSheetId="18" hidden="1">#REF!</definedName>
    <definedName name="BLPH8" hidden="1">#REF!</definedName>
    <definedName name="BLPH82" localSheetId="18" hidden="1">#REF!</definedName>
    <definedName name="BLPH82" hidden="1">#REF!</definedName>
    <definedName name="BLPH83" localSheetId="18" hidden="1">#REF!</definedName>
    <definedName name="BLPH83" hidden="1">#REF!</definedName>
    <definedName name="BLPH9" localSheetId="2" hidden="1">#REF!</definedName>
    <definedName name="BLPH9" localSheetId="18" hidden="1">#REF!</definedName>
    <definedName name="BLPH9" hidden="1">#REF!</definedName>
    <definedName name="can" localSheetId="18" hidden="1">{#N/A,#N/A,FALSE,"O&amp;M by processes";#N/A,#N/A,FALSE,"Elec Act vs Bud";#N/A,#N/A,FALSE,"G&amp;A";#N/A,#N/A,FALSE,"BGS";#N/A,#N/A,FALSE,"Res Cost"}</definedName>
    <definedName name="can" hidden="1">{#N/A,#N/A,FALSE,"O&amp;M by processes";#N/A,#N/A,FALSE,"Elec Act vs Bud";#N/A,#N/A,FALSE,"G&amp;A";#N/A,#N/A,FALSE,"BGS";#N/A,#N/A,FALSE,"Res Cost"}</definedName>
    <definedName name="cancel" localSheetId="2" hidden="1">{"PARTNERS CAPITAL STMT",#N/A,FALSE,"Partners Capital"}</definedName>
    <definedName name="cancel" localSheetId="18" hidden="1">{"PARTNERS CAPITAL STMT",#N/A,FALSE,"Partners Capital"}</definedName>
    <definedName name="cancel" hidden="1">{"PARTNERS CAPITAL STMT",#N/A,FALSE,"Partners Capital"}</definedName>
    <definedName name="cancel_1" localSheetId="2" hidden="1">{"PARTNERS CAPITAL STMT",#N/A,FALSE,"Partners Capital"}</definedName>
    <definedName name="cancel_1" localSheetId="18" hidden="1">{"PARTNERS CAPITAL STMT",#N/A,FALSE,"Partners Capital"}</definedName>
    <definedName name="cancel_1" hidden="1">{"PARTNERS CAPITAL STMT",#N/A,FALSE,"Partners Capital"}</definedName>
    <definedName name="cancel2" localSheetId="2" hidden="1">{"PNLProjDL",#N/A,FALSE,"PROJCO";"PNLParDL",#N/A,FALSE,"Parent"}</definedName>
    <definedName name="cancel2" localSheetId="18" hidden="1">{"PNLProjDL",#N/A,FALSE,"PROJCO";"PNLParDL",#N/A,FALSE,"Parent"}</definedName>
    <definedName name="cancel2" hidden="1">{"PNLProjDL",#N/A,FALSE,"PROJCO";"PNLParDL",#N/A,FALSE,"Parent"}</definedName>
    <definedName name="cancel2_1" localSheetId="2" hidden="1">{"PNLProjDL",#N/A,FALSE,"PROJCO";"PNLParDL",#N/A,FALSE,"Parent"}</definedName>
    <definedName name="cancel2_1" localSheetId="18" hidden="1">{"PNLProjDL",#N/A,FALSE,"PROJCO";"PNLParDL",#N/A,FALSE,"Parent"}</definedName>
    <definedName name="cancel2_1" hidden="1">{"PNLProjDL",#N/A,FALSE,"PROJCO";"PNLParDL",#N/A,FALSE,"Parent"}</definedName>
    <definedName name="cancel3" localSheetId="2" hidden="1">{"Summary",#N/A,FALSE,"MICMULT";"Income Statement",#N/A,FALSE,"MICMULT";"Cash Flows",#N/A,FALSE,"MICMULT"}</definedName>
    <definedName name="cancel3" localSheetId="18" hidden="1">{"Summary",#N/A,FALSE,"MICMULT";"Income Statement",#N/A,FALSE,"MICMULT";"Cash Flows",#N/A,FALSE,"MICMULT"}</definedName>
    <definedName name="cancel3" hidden="1">{"Summary",#N/A,FALSE,"MICMULT";"Income Statement",#N/A,FALSE,"MICMULT";"Cash Flows",#N/A,FALSE,"MICMULT"}</definedName>
    <definedName name="cancel3_1" localSheetId="2" hidden="1">{"Summary",#N/A,FALSE,"MICMULT";"Income Statement",#N/A,FALSE,"MICMULT";"Cash Flows",#N/A,FALSE,"MICMULT"}</definedName>
    <definedName name="cancel3_1" localSheetId="18" hidden="1">{"Summary",#N/A,FALSE,"MICMULT";"Income Statement",#N/A,FALSE,"MICMULT";"Cash Flows",#N/A,FALSE,"MICMULT"}</definedName>
    <definedName name="cancel3_1" hidden="1">{"Summary",#N/A,FALSE,"MICMULT";"Income Statement",#N/A,FALSE,"MICMULT";"Cash Flows",#N/A,FALSE,"MICMULT"}</definedName>
    <definedName name="CBWorkbookPriority" hidden="1">-2082472701</definedName>
    <definedName name="ccc" localSheetId="18"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18" hidden="1">{#N/A,#N/A,FALSE,"O&amp;M by processes";#N/A,#N/A,FALSE,"Elec Act vs Bud";#N/A,#N/A,FALSE,"G&amp;A";#N/A,#N/A,FALSE,"BGS";#N/A,#N/A,FALSE,"Res Cost"}</definedName>
    <definedName name="cccc" hidden="1">{#N/A,#N/A,FALSE,"O&amp;M by processes";#N/A,#N/A,FALSE,"Elec Act vs Bud";#N/A,#N/A,FALSE,"G&amp;A";#N/A,#N/A,FALSE,"BGS";#N/A,#N/A,FALSE,"Res Cost"}</definedName>
    <definedName name="Consolid" localSheetId="18"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18" hidden="1">{#N/A,#N/A,FALSE,"O&amp;M by processes";#N/A,#N/A,FALSE,"Elec Act vs Bud";#N/A,#N/A,FALSE,"G&amp;A";#N/A,#N/A,FALSE,"BGS";#N/A,#N/A,FALSE,"Res Cost"}</definedName>
    <definedName name="Consolidated" hidden="1">{#N/A,#N/A,FALSE,"O&amp;M by processes";#N/A,#N/A,FALSE,"Elec Act vs Bud";#N/A,#N/A,FALSE,"G&amp;A";#N/A,#N/A,FALSE,"BGS";#N/A,#N/A,FALSE,"Res Cost"}</definedName>
    <definedName name="Contr" localSheetId="18" hidden="1">{#N/A,#N/A,FALSE,"Aging Summary";#N/A,#N/A,FALSE,"Ratio Analysis";#N/A,#N/A,FALSE,"Test 120 Day Accts";#N/A,#N/A,FALSE,"Tickmarks"}</definedName>
    <definedName name="Contr" hidden="1">{#N/A,#N/A,FALSE,"Aging Summary";#N/A,#N/A,FALSE,"Ratio Analysis";#N/A,#N/A,FALSE,"Test 120 Day Accts";#N/A,#N/A,FALSE,"Tickmarks"}</definedName>
    <definedName name="COO" localSheetId="18" hidden="1">{#N/A,#N/A,FALSE,"Matrix";#N/A,#N/A,FALSE,"Cash Flow";#N/A,#N/A,FALSE,"10 Year Cost Analysis"}</definedName>
    <definedName name="COO" hidden="1">{#N/A,#N/A,FALSE,"Matrix";#N/A,#N/A,FALSE,"Cash Flow";#N/A,#N/A,FALSE,"10 Year Cost Analysis"}</definedName>
    <definedName name="Cwvu.GREY_ALL." localSheetId="18" hidden="1">#REF!</definedName>
    <definedName name="Cwvu.GREY_ALL." hidden="1">#REF!</definedName>
    <definedName name="d" localSheetId="2" hidden="1">{"summary1",#N/A,FALSE,"Summary of Values";"summary2",#N/A,FALSE,"Summary of Values";"weighted average returns",#N/A,FALSE,"WACC and WARA";"fixed asset detail",#N/A,FALSE,"Fixed Asset Detail"}</definedName>
    <definedName name="d" localSheetId="18" hidden="1">{"summary1",#N/A,FALSE,"Summary of Values";"summary2",#N/A,FALSE,"Summary of Values";"weighted average returns",#N/A,FALSE,"WACC and WARA";"fixed asset detail",#N/A,FALSE,"Fixed Asset Detail"}</definedName>
    <definedName name="d" hidden="1">{"summary1",#N/A,FALSE,"Summary of Values";"summary2",#N/A,FALSE,"Summary of Values";"weighted average returns",#N/A,FALSE,"WACC and WARA";"fixed asset detail",#N/A,FALSE,"Fixed Asset Detail"}</definedName>
    <definedName name="d_1" localSheetId="2" hidden="1">{"summary1",#N/A,FALSE,"Summary of Values";"summary2",#N/A,FALSE,"Summary of Values";"weighted average returns",#N/A,FALSE,"WACC and WARA";"fixed asset detail",#N/A,FALSE,"Fixed Asset Detail"}</definedName>
    <definedName name="d_1" localSheetId="18" hidden="1">{"summary1",#N/A,FALSE,"Summary of Values";"summary2",#N/A,FALSE,"Summary of Values";"weighted average returns",#N/A,FALSE,"WACC and WARA";"fixed asset detail",#N/A,FALSE,"Fixed Asset Detail"}</definedName>
    <definedName name="d_1" hidden="1">{"summary1",#N/A,FALSE,"Summary of Values";"summary2",#N/A,FALSE,"Summary of Values";"weighted average returns",#N/A,FALSE,"WACC and WARA";"fixed asset detail",#N/A,FALSE,"Fixed Asset Detail"}</definedName>
    <definedName name="dada" localSheetId="18" hidden="1">{#N/A,#N/A,FALSE,"O&amp;M by processes";#N/A,#N/A,FALSE,"Elec Act vs Bud";#N/A,#N/A,FALSE,"G&amp;A";#N/A,#N/A,FALSE,"BGS";#N/A,#N/A,FALSE,"Res Cost"}</definedName>
    <definedName name="dada" hidden="1">{#N/A,#N/A,FALSE,"O&amp;M by processes";#N/A,#N/A,FALSE,"Elec Act vs Bud";#N/A,#N/A,FALSE,"G&amp;A";#N/A,#N/A,FALSE,"BGS";#N/A,#N/A,FALSE,"Res Cost"}</definedName>
    <definedName name="delete" localSheetId="2" hidden="1">{"summary",#N/A,FALSE,"PCR DIRECTORY"}</definedName>
    <definedName name="delete" localSheetId="18" hidden="1">{"summary",#N/A,FALSE,"PCR DIRECTORY"}</definedName>
    <definedName name="delete" hidden="1">{"summary",#N/A,FALSE,"PCR DIRECTORY"}</definedName>
    <definedName name="delete_1" localSheetId="2" hidden="1">{"STMT OF CASH FLOWS",#N/A,FALSE,"Cash Flows Indirect"}</definedName>
    <definedName name="delete_1" localSheetId="18" hidden="1">{"STMT OF CASH FLOWS",#N/A,FALSE,"Cash Flows Indirect"}</definedName>
    <definedName name="delete_1" hidden="1">{"STMT OF CASH FLOWS",#N/A,FALSE,"Cash Flows Indirect"}</definedName>
    <definedName name="delete2" localSheetId="2" hidden="1">{"BALANCE SHEET ACCTS",#N/A,TRUE,"Working Trial Balance";"INCOME STMT ACCTS",#N/A,TRUE,"Working Trial Balance"}</definedName>
    <definedName name="delete2" localSheetId="18" hidden="1">{"BALANCE SHEET ACCTS",#N/A,TRUE,"Working Trial Balance";"INCOME STMT ACCTS",#N/A,TRUE,"Working Trial Balance"}</definedName>
    <definedName name="delete2" hidden="1">{"BALANCE SHEET ACCTS",#N/A,TRUE,"Working Trial Balance";"INCOME STMT ACCTS",#N/A,TRUE,"Working Trial Balance"}</definedName>
    <definedName name="delete2_1" localSheetId="2" hidden="1">{"BALANCE SHEET ACCTS",#N/A,TRUE,"Working Trial Balance";"INCOME STMT ACCTS",#N/A,TRUE,"Working Trial Balance"}</definedName>
    <definedName name="delete2_1" localSheetId="18" hidden="1">{"BALANCE SHEET ACCTS",#N/A,TRUE,"Working Trial Balance";"INCOME STMT ACCTS",#N/A,TRUE,"Working Trial Balance"}</definedName>
    <definedName name="delete2_1" hidden="1">{"BALANCE SHEET ACCTS",#N/A,TRUE,"Working Trial Balance";"INCOME STMT ACCTS",#N/A,TRUE,"Working Trial Balance"}</definedName>
    <definedName name="DepnTrueUp" localSheetId="18" hidden="1">#N/A</definedName>
    <definedName name="DepnTrueUp" hidden="1">#N/A</definedName>
    <definedName name="DFG" localSheetId="18" hidden="1">{#N/A,#N/A,FALSE,"Assumptions",#N/A;#N/A,FALSE,"N-IS-Sum",#N/A,#N/A;FALSE,"N-St-Sum",#N/A,#N/A,FALSE;"Inc Stmt",#N/A,#N/A,FALSE,"Stats"}</definedName>
    <definedName name="DFG" hidden="1">{#N/A,#N/A,FALSE,"Assumptions",#N/A;#N/A,FALSE,"N-IS-Sum",#N/A,#N/A;FALSE,"N-St-Sum",#N/A,#N/A,FALSE;"Inc Stmt",#N/A,#N/A,FALSE,"Stats"}</definedName>
    <definedName name="dh" localSheetId="2" hidden="1">{"historical acquirer",#N/A,FALSE,"Historical Performance";"historical target",#N/A,FALSE,"Historical Performance"}</definedName>
    <definedName name="dh" localSheetId="18" hidden="1">{"historical acquirer",#N/A,FALSE,"Historical Performance";"historical target",#N/A,FALSE,"Historical Performance"}</definedName>
    <definedName name="dh" hidden="1">{"historical acquirer",#N/A,FALSE,"Historical Performance";"historical target",#N/A,FALSE,"Historical Performance"}</definedName>
    <definedName name="dh_1" localSheetId="2" hidden="1">{"historical acquirer",#N/A,FALSE,"Historical Performance";"historical target",#N/A,FALSE,"Historical Performance"}</definedName>
    <definedName name="dh_1" localSheetId="18" hidden="1">{"historical acquirer",#N/A,FALSE,"Historical Performance";"historical target",#N/A,FALSE,"Historical Performance"}</definedName>
    <definedName name="dh_1" hidden="1">{"historical acquirer",#N/A,FALSE,"Historical Performance";"historical target",#N/A,FALSE,"Historical Performance"}</definedName>
    <definedName name="dkdkdk" localSheetId="2" hidden="1">{#N/A,#N/A,TRUE,"CIN-11";#N/A,#N/A,TRUE,"CIN-13";#N/A,#N/A,TRUE,"CIN-14";#N/A,#N/A,TRUE,"CIN-16";#N/A,#N/A,TRUE,"CIN-17";#N/A,#N/A,TRUE,"CIN-18";#N/A,#N/A,TRUE,"CIN Earnings To Fixed Charges";#N/A,#N/A,TRUE,"CIN Financial Ratios";#N/A,#N/A,TRUE,"CIN-IS";#N/A,#N/A,TRUE,"CIN-BS";#N/A,#N/A,TRUE,"CIN-CS";#N/A,#N/A,TRUE,"Invest In Unconsol Subs"}</definedName>
    <definedName name="dkdkdk" localSheetId="18" hidden="1">{#N/A,#N/A,TRUE,"CIN-11";#N/A,#N/A,TRUE,"CIN-13";#N/A,#N/A,TRUE,"CIN-14";#N/A,#N/A,TRUE,"CIN-16";#N/A,#N/A,TRUE,"CIN-17";#N/A,#N/A,TRUE,"CIN-18";#N/A,#N/A,TRUE,"CIN Earnings To Fixed Charges";#N/A,#N/A,TRUE,"CIN Financial Ratios";#N/A,#N/A,TRUE,"CIN-IS";#N/A,#N/A,TRUE,"CIN-BS";#N/A,#N/A,TRUE,"CIN-CS";#N/A,#N/A,TRUE,"Invest In Unconsol Subs"}</definedName>
    <definedName name="dkdkdk" hidden="1">{#N/A,#N/A,TRUE,"CIN-11";#N/A,#N/A,TRUE,"CIN-13";#N/A,#N/A,TRUE,"CIN-14";#N/A,#N/A,TRUE,"CIN-16";#N/A,#N/A,TRUE,"CIN-17";#N/A,#N/A,TRUE,"CIN-18";#N/A,#N/A,TRUE,"CIN Earnings To Fixed Charges";#N/A,#N/A,TRUE,"CIN Financial Ratios";#N/A,#N/A,TRUE,"CIN-IS";#N/A,#N/A,TRUE,"CIN-BS";#N/A,#N/A,TRUE,"CIN-CS";#N/A,#N/A,TRUE,"Invest In Unconsol Subs"}</definedName>
    <definedName name="dkdkdk_1" localSheetId="2" hidden="1">{#N/A,#N/A,TRUE,"CIN-11";#N/A,#N/A,TRUE,"CIN-13";#N/A,#N/A,TRUE,"CIN-14";#N/A,#N/A,TRUE,"CIN-16";#N/A,#N/A,TRUE,"CIN-17";#N/A,#N/A,TRUE,"CIN-18";#N/A,#N/A,TRUE,"CIN Earnings To Fixed Charges";#N/A,#N/A,TRUE,"CIN Financial Ratios";#N/A,#N/A,TRUE,"CIN-IS";#N/A,#N/A,TRUE,"CIN-BS";#N/A,#N/A,TRUE,"CIN-CS";#N/A,#N/A,TRUE,"Invest In Unconsol Subs"}</definedName>
    <definedName name="dkdkdk_1" localSheetId="18" hidden="1">{#N/A,#N/A,TRUE,"CIN-11";#N/A,#N/A,TRUE,"CIN-13";#N/A,#N/A,TRUE,"CIN-14";#N/A,#N/A,TRUE,"CIN-16";#N/A,#N/A,TRUE,"CIN-17";#N/A,#N/A,TRUE,"CIN-18";#N/A,#N/A,TRUE,"CIN Earnings To Fixed Charges";#N/A,#N/A,TRUE,"CIN Financial Ratios";#N/A,#N/A,TRUE,"CIN-IS";#N/A,#N/A,TRUE,"CIN-BS";#N/A,#N/A,TRUE,"CIN-CS";#N/A,#N/A,TRUE,"Invest In Unconsol Subs"}</definedName>
    <definedName name="dkdkdk_1" hidden="1">{#N/A,#N/A,TRUE,"CIN-11";#N/A,#N/A,TRUE,"CIN-13";#N/A,#N/A,TRUE,"CIN-14";#N/A,#N/A,TRUE,"CIN-16";#N/A,#N/A,TRUE,"CIN-17";#N/A,#N/A,TRUE,"CIN-18";#N/A,#N/A,TRUE,"CIN Earnings To Fixed Charges";#N/A,#N/A,TRUE,"CIN Financial Ratios";#N/A,#N/A,TRUE,"CIN-IS";#N/A,#N/A,TRUE,"CIN-BS";#N/A,#N/A,TRUE,"CIN-CS";#N/A,#N/A,TRUE,"Invest In Unconsol Subs"}</definedName>
    <definedName name="Don_10" localSheetId="18" hidden="1">#REF!</definedName>
    <definedName name="Don_10" hidden="1">#REF!</definedName>
    <definedName name="Don_11" hidden="1">255</definedName>
    <definedName name="Don_12" localSheetId="18" hidden="1">#REF!</definedName>
    <definedName name="Don_12" hidden="1">#REF!</definedName>
    <definedName name="Don_13" localSheetId="18" hidden="1">#REF!</definedName>
    <definedName name="Don_13" hidden="1">#REF!</definedName>
    <definedName name="Don_14" localSheetId="18" hidden="1">#REF!</definedName>
    <definedName name="Don_14" hidden="1">#REF!</definedName>
    <definedName name="don_2" localSheetId="18" hidden="1">#REF!</definedName>
    <definedName name="don_2" hidden="1">#REF!</definedName>
    <definedName name="Don_3" localSheetId="18" hidden="1">#REF!</definedName>
    <definedName name="Don_3" hidden="1">#REF!</definedName>
    <definedName name="Don_4" localSheetId="18" hidden="1">#REF!</definedName>
    <definedName name="Don_4" hidden="1">#REF!</definedName>
    <definedName name="Don_5" localSheetId="18" hidden="1">#REF!</definedName>
    <definedName name="Don_5" hidden="1">#REF!</definedName>
    <definedName name="Don_6" localSheetId="18" hidden="1">#REF!</definedName>
    <definedName name="Don_6" hidden="1">#REF!</definedName>
    <definedName name="Don_7" localSheetId="18" hidden="1">#REF!</definedName>
    <definedName name="Don_7" hidden="1">#REF!</definedName>
    <definedName name="Don_8" localSheetId="18" hidden="1">#REF!</definedName>
    <definedName name="Don_8" hidden="1">#REF!</definedName>
    <definedName name="Don_9" localSheetId="18" hidden="1">#REF!</definedName>
    <definedName name="Don_9" hidden="1">#REF!</definedName>
    <definedName name="ds" localSheetId="18" hidden="1">{"balsheet",#N/A,FALSE,"INCOME"}</definedName>
    <definedName name="ds" hidden="1">{"balsheet",#N/A,FALSE,"INCOME"}</definedName>
    <definedName name="dsag" localSheetId="2" hidden="1">{#N/A,#N/A,FALSE,"Budget";#N/A,#N/A,FALSE,"Balance Sheet";#N/A,#N/A,FALSE,"Cash Flow"}</definedName>
    <definedName name="dsag" localSheetId="18" hidden="1">{#N/A,#N/A,FALSE,"Budget";#N/A,#N/A,FALSE,"Balance Sheet";#N/A,#N/A,FALSE,"Cash Flow"}</definedName>
    <definedName name="dsag" hidden="1">{#N/A,#N/A,FALSE,"Budget";#N/A,#N/A,FALSE,"Balance Sheet";#N/A,#N/A,FALSE,"Cash Flow"}</definedName>
    <definedName name="dsag_1" localSheetId="2" hidden="1">{#N/A,#N/A,FALSE,"Budget";#N/A,#N/A,FALSE,"Balance Sheet";#N/A,#N/A,FALSE,"Cash Flow"}</definedName>
    <definedName name="dsag_1" localSheetId="18" hidden="1">{#N/A,#N/A,FALSE,"Budget";#N/A,#N/A,FALSE,"Balance Sheet";#N/A,#N/A,FALSE,"Cash Flow"}</definedName>
    <definedName name="dsag_1" hidden="1">{#N/A,#N/A,FALSE,"Budget";#N/A,#N/A,FALSE,"Balance Sheet";#N/A,#N/A,FALSE,"Cash Flow"}</definedName>
    <definedName name="duplicate123A" localSheetId="18" hidden="1">#REF!</definedName>
    <definedName name="duplicate123A" hidden="1">#REF!</definedName>
    <definedName name="ED" localSheetId="18" hidden="1">{"RECON",#N/A,FALSE,"Allocations"}</definedName>
    <definedName name="ED" hidden="1">{"RECON",#N/A,FALSE,"Allocations"}</definedName>
    <definedName name="eeee" localSheetId="18" hidden="1">{#N/A,#N/A,FALSE,"O&amp;M by processes";#N/A,#N/A,FALSE,"Elec Act vs Bud";#N/A,#N/A,FALSE,"G&amp;A";#N/A,#N/A,FALSE,"BGS";#N/A,#N/A,FALSE,"Res Cost"}</definedName>
    <definedName name="eeee" hidden="1">{#N/A,#N/A,FALSE,"O&amp;M by processes";#N/A,#N/A,FALSE,"Elec Act vs Bud";#N/A,#N/A,FALSE,"G&amp;A";#N/A,#N/A,FALSE,"BGS";#N/A,#N/A,FALSE,"Res Cost"}</definedName>
    <definedName name="End_Bal" localSheetId="2" hidden="1">#REF!</definedName>
    <definedName name="End_Bal" localSheetId="18" hidden="1">#REF!</definedName>
    <definedName name="End_Bal" hidden="1">#REF!</definedName>
    <definedName name="ER" localSheetId="18" hidden="1">{#N/A,#N/A,FALSE,"Aging Summary";#N/A,#N/A,FALSE,"Ratio Analysis";#N/A,#N/A,FALSE,"Test 120 Day Accts";#N/A,#N/A,FALSE,"Tickmarks"}</definedName>
    <definedName name="ER" hidden="1">{#N/A,#N/A,FALSE,"Aging Summary";#N/A,#N/A,FALSE,"Ratio Analysis";#N/A,#N/A,FALSE,"Test 120 Day Accts";#N/A,#N/A,FALSE,"Tickmarks"}</definedName>
    <definedName name="errtr" localSheetId="18" hidden="1">{#N/A,#N/A,FALSE,"Summary",#N/A;#N/A,FALSE,"10off&amp;co1,6,tstiplan",#N/A,#N/A;FALSE,"Systems",#N/A,#N/A,FALSE;"7offAct",#N/A,#N/A,FALSE,"3addAct"}</definedName>
    <definedName name="errtr" hidden="1">{#N/A,#N/A,FALSE,"Summary",#N/A;#N/A,FALSE,"10off&amp;co1,6,tstiplan",#N/A,#N/A;FALSE,"Systems",#N/A,#N/A,FALSE;"7offAct",#N/A,#N/A,FALSE,"3addAct"}</definedName>
    <definedName name="esd" localSheetId="18" hidden="1">{#N/A,#N/A,FALSE;"RF Inc Stmt",#N/A,#N/A;FALSE,"RF-IS-1",#N/A;#N/A,FALSE,"RF-IS-2"}</definedName>
    <definedName name="esd" hidden="1">{#N/A,#N/A,FALSE;"RF Inc Stmt",#N/A,#N/A;FALSE,"RF-IS-1",#N/A;#N/A,FALSE,"RF-IS-2"}</definedName>
    <definedName name="ev.Calculation" hidden="1">-4135</definedName>
    <definedName name="ev.Initialized" hidden="1">FALSE</definedName>
    <definedName name="EV__LASTREFTIME__" localSheetId="18" hidden="1">39826.8319444444</definedName>
    <definedName name="EV__LASTREFTIME__" hidden="1">38679.5503587963</definedName>
    <definedName name="f" localSheetId="2" hidden="1">{#N/A,#N/A,FALSE,"changes";#N/A,#N/A,FALSE,"Assumptions";"view1",#N/A,FALSE,"BE Analysis";"view2",#N/A,FALSE,"BE Analysis";#N/A,#N/A,FALSE,"DCF Calculation - Scenario 1";"Dollar",#N/A,FALSE,"Consolidated - Scenario 1";"CS",#N/A,FALSE,"Consolidated - Scenario 1"}</definedName>
    <definedName name="f" localSheetId="18" hidden="1">{#N/A,#N/A,FALSE,"changes";#N/A,#N/A,FALSE,"Assumptions";"view1",#N/A,FALSE,"BE Analysis";"view2",#N/A,FALSE,"BE Analysis";#N/A,#N/A,FALSE,"DCF Calculation - Scenario 1";"Dollar",#N/A,FALSE,"Consolidated - Scenario 1";"CS",#N/A,FALSE,"Consolidated - Scenario 1"}</definedName>
    <definedName name="f" hidden="1">{#N/A,#N/A,FALSE,"changes";#N/A,#N/A,FALSE,"Assumptions";"view1",#N/A,FALSE,"BE Analysis";"view2",#N/A,FALSE,"BE Analysis";#N/A,#N/A,FALSE,"DCF Calculation - Scenario 1";"Dollar",#N/A,FALSE,"Consolidated - Scenario 1";"CS",#N/A,FALSE,"Consolidated - Scenario 1"}</definedName>
    <definedName name="f_1" localSheetId="2" hidden="1">{#N/A,#N/A,FALSE,"changes";#N/A,#N/A,FALSE,"Assumptions";"view1",#N/A,FALSE,"BE Analysis";"view2",#N/A,FALSE,"BE Analysis";#N/A,#N/A,FALSE,"DCF Calculation - Scenario 1";"Dollar",#N/A,FALSE,"Consolidated - Scenario 1";"CS",#N/A,FALSE,"Consolidated - Scenario 1"}</definedName>
    <definedName name="f_1" localSheetId="18" hidden="1">{#N/A,#N/A,FALSE,"changes";#N/A,#N/A,FALSE,"Assumptions";"view1",#N/A,FALSE,"BE Analysis";"view2",#N/A,FALSE,"BE Analysis";#N/A,#N/A,FALSE,"DCF Calculation - Scenario 1";"Dollar",#N/A,FALSE,"Consolidated - Scenario 1";"CS",#N/A,FALSE,"Consolidated - Scenario 1"}</definedName>
    <definedName name="f_1" hidden="1">{#N/A,#N/A,FALSE,"changes";#N/A,#N/A,FALSE,"Assumptions";"view1",#N/A,FALSE,"BE Analysis";"view2",#N/A,FALSE,"BE Analysis";#N/A,#N/A,FALSE,"DCF Calculation - Scenario 1";"Dollar",#N/A,FALSE,"Consolidated - Scenario 1";"CS",#N/A,FALSE,"Consolidated - Scenario 1"}</definedName>
    <definedName name="ff" localSheetId="18" hidden="1">{#N/A,#N/A,FALSE,"Land";#N/A,#N/A,FALSE,"Cost Analysis";"Summary",#N/A,FALSE,"Equipment"}</definedName>
    <definedName name="ff" hidden="1">{#N/A,#N/A,FALSE,"Land";#N/A,#N/A,FALSE,"Cost Analysis";"Summary",#N/A,FALSE,"Equipment"}</definedName>
    <definedName name="fgfk" hidden="1">#REF!</definedName>
    <definedName name="finance" localSheetId="2" hidden="1">{#N/A,#N/A,TRUE,"CIN-11";#N/A,#N/A,TRUE,"CIN-13";#N/A,#N/A,TRUE,"CIN-14";#N/A,#N/A,TRUE,"CIN-16";#N/A,#N/A,TRUE,"CIN-17";#N/A,#N/A,TRUE,"CIN-18";#N/A,#N/A,TRUE,"CIN Earnings To Fixed Charges";#N/A,#N/A,TRUE,"CIN Financial Ratios";#N/A,#N/A,TRUE,"CIN-IS";#N/A,#N/A,TRUE,"CIN-BS";#N/A,#N/A,TRUE,"CIN-CS";#N/A,#N/A,TRUE,"Invest In Unconsol Subs"}</definedName>
    <definedName name="finance" localSheetId="18" hidden="1">{#N/A,#N/A,TRUE,"CIN-11";#N/A,#N/A,TRUE,"CIN-13";#N/A,#N/A,TRUE,"CIN-14";#N/A,#N/A,TRUE,"CIN-16";#N/A,#N/A,TRUE,"CIN-17";#N/A,#N/A,TRUE,"CIN-18";#N/A,#N/A,TRUE,"CIN Earnings To Fixed Charges";#N/A,#N/A,TRUE,"CIN Financial Ratios";#N/A,#N/A,TRUE,"CIN-IS";#N/A,#N/A,TRUE,"CIN-BS";#N/A,#N/A,TRUE,"CIN-CS";#N/A,#N/A,TRUE,"Invest In Unconsol Subs"}</definedName>
    <definedName name="finance" hidden="1">{#N/A,#N/A,TRUE,"CIN-11";#N/A,#N/A,TRUE,"CIN-13";#N/A,#N/A,TRUE,"CIN-14";#N/A,#N/A,TRUE,"CIN-16";#N/A,#N/A,TRUE,"CIN-17";#N/A,#N/A,TRUE,"CIN-18";#N/A,#N/A,TRUE,"CIN Earnings To Fixed Charges";#N/A,#N/A,TRUE,"CIN Financial Ratios";#N/A,#N/A,TRUE,"CIN-IS";#N/A,#N/A,TRUE,"CIN-BS";#N/A,#N/A,TRUE,"CIN-CS";#N/A,#N/A,TRUE,"Invest In Unconsol Subs"}</definedName>
    <definedName name="finance_1" localSheetId="2" hidden="1">{#N/A,#N/A,TRUE,"CIN-11";#N/A,#N/A,TRUE,"CIN-13";#N/A,#N/A,TRUE,"CIN-14";#N/A,#N/A,TRUE,"CIN-16";#N/A,#N/A,TRUE,"CIN-17";#N/A,#N/A,TRUE,"CIN-18";#N/A,#N/A,TRUE,"CIN Earnings To Fixed Charges";#N/A,#N/A,TRUE,"CIN Financial Ratios";#N/A,#N/A,TRUE,"CIN-IS";#N/A,#N/A,TRUE,"CIN-BS";#N/A,#N/A,TRUE,"CIN-CS";#N/A,#N/A,TRUE,"Invest In Unconsol Subs"}</definedName>
    <definedName name="finance_1" localSheetId="18" hidden="1">{#N/A,#N/A,TRUE,"CIN-11";#N/A,#N/A,TRUE,"CIN-13";#N/A,#N/A,TRUE,"CIN-14";#N/A,#N/A,TRUE,"CIN-16";#N/A,#N/A,TRUE,"CIN-17";#N/A,#N/A,TRUE,"CIN-18";#N/A,#N/A,TRUE,"CIN Earnings To Fixed Charges";#N/A,#N/A,TRUE,"CIN Financial Ratios";#N/A,#N/A,TRUE,"CIN-IS";#N/A,#N/A,TRUE,"CIN-BS";#N/A,#N/A,TRUE,"CIN-CS";#N/A,#N/A,TRUE,"Invest In Unconsol Subs"}</definedName>
    <definedName name="finance_1" hidden="1">{#N/A,#N/A,TRUE,"CIN-11";#N/A,#N/A,TRUE,"CIN-13";#N/A,#N/A,TRUE,"CIN-14";#N/A,#N/A,TRUE,"CIN-16";#N/A,#N/A,TRUE,"CIN-17";#N/A,#N/A,TRUE,"CIN-18";#N/A,#N/A,TRUE,"CIN Earnings To Fixed Charges";#N/A,#N/A,TRUE,"CIN Financial Ratios";#N/A,#N/A,TRUE,"CIN-IS";#N/A,#N/A,TRUE,"CIN-BS";#N/A,#N/A,TRUE,"CIN-CS";#N/A,#N/A,TRUE,"Invest In Unconsol Subs"}</definedName>
    <definedName name="frf" localSheetId="2" hidden="1">{#N/A,#N/A,FALSE,"RECAP";#N/A,#N/A,FALSE,"CW_B";#N/A,#N/A,FALSE,"CW_M";#N/A,#N/A,FALSE,"CW_E";#N/A,#N/A,FALSE,"CW_F";#N/A,#N/A,FALSE,"FC_B";#N/A,#N/A,FALSE,"FC_M";#N/A,#N/A,FALSE,"FC_E";#N/A,#N/A,FALSE,"FC_F";#N/A,#N/A,FALSE,"CS"}</definedName>
    <definedName name="frf" localSheetId="18" hidden="1">{#N/A,#N/A,FALSE,"RECAP";#N/A,#N/A,FALSE,"CW_B";#N/A,#N/A,FALSE,"CW_M";#N/A,#N/A,FALSE,"CW_E";#N/A,#N/A,FALSE,"CW_F";#N/A,#N/A,FALSE,"FC_B";#N/A,#N/A,FALSE,"FC_M";#N/A,#N/A,FALSE,"FC_E";#N/A,#N/A,FALSE,"FC_F";#N/A,#N/A,FALSE,"CS"}</definedName>
    <definedName name="frf" hidden="1">{#N/A,#N/A,FALSE,"RECAP";#N/A,#N/A,FALSE,"CW_B";#N/A,#N/A,FALSE,"CW_M";#N/A,#N/A,FALSE,"CW_E";#N/A,#N/A,FALSE,"CW_F";#N/A,#N/A,FALSE,"FC_B";#N/A,#N/A,FALSE,"FC_M";#N/A,#N/A,FALSE,"FC_E";#N/A,#N/A,FALSE,"FC_F";#N/A,#N/A,FALSE,"CS"}</definedName>
    <definedName name="FT" localSheetId="2" hidden="1">{#N/A,#N/A,FALSE,"Detail";#N/A,#N/A,FALSE,"10019";#N/A,#N/A,FALSE,"10001 JE";#N/A,#N/A,FALSE,"10004 JE";#N/A,#N/A,FALSE,"10014 JE";#N/A,#N/A,FALSE,"10017 JE";#N/A,#N/A,FALSE,"66101 JE";#N/A,#N/A,FALSE,"21001 JE";#N/A,#N/A,FALSE,"21002 JE";#N/A,#N/A,FALSE,"21003 JE";#N/A,#N/A,FALSE,"21004 JE";#N/A,#N/A,FALSE,"66001 JE"}</definedName>
    <definedName name="FT" localSheetId="18" hidden="1">{#N/A,#N/A,FALSE,"Detail";#N/A,#N/A,FALSE,"10019";#N/A,#N/A,FALSE,"10001 JE";#N/A,#N/A,FALSE,"10004 JE";#N/A,#N/A,FALSE,"10014 JE";#N/A,#N/A,FALSE,"10017 JE";#N/A,#N/A,FALSE,"66101 JE";#N/A,#N/A,FALSE,"21001 JE";#N/A,#N/A,FALSE,"21002 JE";#N/A,#N/A,FALSE,"21003 JE";#N/A,#N/A,FALSE,"21004 JE";#N/A,#N/A,FALSE,"66001 JE"}</definedName>
    <definedName name="FT" hidden="1">{#N/A,#N/A,FALSE,"Detail";#N/A,#N/A,FALSE,"10019";#N/A,#N/A,FALSE,"10001 JE";#N/A,#N/A,FALSE,"10004 JE";#N/A,#N/A,FALSE,"10014 JE";#N/A,#N/A,FALSE,"10017 JE";#N/A,#N/A,FALSE,"66101 JE";#N/A,#N/A,FALSE,"21001 JE";#N/A,#N/A,FALSE,"21002 JE";#N/A,#N/A,FALSE,"21003 JE";#N/A,#N/A,FALSE,"21004 JE";#N/A,#N/A,FALSE,"66001 JE"}</definedName>
    <definedName name="fuckface" localSheetId="18" hidden="1">{#N/A,#N/A,FALSE,"Assumptions";#N/A,#N/A,FALSE,"Impact Assumptions";#N/A,#N/A,FALSE,"10-Yr - detail";#N/A,#N/A,FALSE,"1,5,10 yr comp";#N/A,#N/A,FALSE,"Lse-Exp.";#N/A,#N/A,FALSE,"Rent Roll";#N/A,#N/A,FALSE,"Historical (2)";#N/A,#N/A,FALSE,"RET's";#N/A,#N/A,FALSE,"Lease Rollover"}</definedName>
    <definedName name="fuckface" hidden="1">{#N/A,#N/A,FALSE,"Assumptions";#N/A,#N/A,FALSE,"Impact Assumptions";#N/A,#N/A,FALSE,"10-Yr - detail";#N/A,#N/A,FALSE,"1,5,10 yr comp";#N/A,#N/A,FALSE,"Lse-Exp.";#N/A,#N/A,FALSE,"Rent Roll";#N/A,#N/A,FALSE,"Historical (2)";#N/A,#N/A,FALSE,"RET's";#N/A,#N/A,FALSE,"Lease Rollover"}</definedName>
    <definedName name="fuelco_wrn.test1." localSheetId="2" hidden="1">{"Income Statement",#N/A,FALSE,"CFMODEL";"Balance Sheet",#N/A,FALSE,"CFMODEL"}</definedName>
    <definedName name="fuelco_wrn.test1." localSheetId="18" hidden="1">{"Income Statement",#N/A,FALSE,"CFMODEL";"Balance Sheet",#N/A,FALSE,"CFMODEL"}</definedName>
    <definedName name="fuelco_wrn.test1." hidden="1">{"Income Statement",#N/A,FALSE,"CFMODEL";"Balance Sheet",#N/A,FALSE,"CFMODEL"}</definedName>
    <definedName name="fuelco_wrn.test1._1" localSheetId="2" hidden="1">{"Income Statement",#N/A,FALSE,"CFMODEL";"Balance Sheet",#N/A,FALSE,"CFMODEL"}</definedName>
    <definedName name="fuelco_wrn.test1._1" localSheetId="18" hidden="1">{"Income Statement",#N/A,FALSE,"CFMODEL";"Balance Sheet",#N/A,FALSE,"CFMODEL"}</definedName>
    <definedName name="fuelco_wrn.test1._1" hidden="1">{"Income Statement",#N/A,FALSE,"CFMODEL";"Balance Sheet",#N/A,FALSE,"CFMODEL"}</definedName>
    <definedName name="fuelco_wrn.test2." localSheetId="2" hidden="1">{"SourcesUses",#N/A,TRUE,"CFMODEL";"TransOverview",#N/A,TRUE,"CFMODEL"}</definedName>
    <definedName name="fuelco_wrn.test2." localSheetId="18" hidden="1">{"SourcesUses",#N/A,TRUE,"CFMODEL";"TransOverview",#N/A,TRUE,"CFMODEL"}</definedName>
    <definedName name="fuelco_wrn.test2." hidden="1">{"SourcesUses",#N/A,TRUE,"CFMODEL";"TransOverview",#N/A,TRUE,"CFMODEL"}</definedName>
    <definedName name="fuelco_wrn.test2._1" localSheetId="2" hidden="1">{"SourcesUses",#N/A,TRUE,"CFMODEL";"TransOverview",#N/A,TRUE,"CFMODEL"}</definedName>
    <definedName name="fuelco_wrn.test2._1" localSheetId="18" hidden="1">{"SourcesUses",#N/A,TRUE,"CFMODEL";"TransOverview",#N/A,TRUE,"CFMODEL"}</definedName>
    <definedName name="fuelco_wrn.test2._1" hidden="1">{"SourcesUses",#N/A,TRUE,"CFMODEL";"TransOverview",#N/A,TRUE,"CFMODEL"}</definedName>
    <definedName name="fuelco_wrn.test3." localSheetId="2" hidden="1">{"SourcesUses",#N/A,TRUE,#N/A;"TransOverview",#N/A,TRUE,"CFMODEL"}</definedName>
    <definedName name="fuelco_wrn.test3." localSheetId="18" hidden="1">{"SourcesUses",#N/A,TRUE,#N/A;"TransOverview",#N/A,TRUE,"CFMODEL"}</definedName>
    <definedName name="fuelco_wrn.test3." hidden="1">{"SourcesUses",#N/A,TRUE,#N/A;"TransOverview",#N/A,TRUE,"CFMODEL"}</definedName>
    <definedName name="fuelco_wrn.test3._1" localSheetId="2" hidden="1">{"SourcesUses",#N/A,TRUE,#N/A;"TransOverview",#N/A,TRUE,"CFMODEL"}</definedName>
    <definedName name="fuelco_wrn.test3._1" localSheetId="18" hidden="1">{"SourcesUses",#N/A,TRUE,#N/A;"TransOverview",#N/A,TRUE,"CFMODEL"}</definedName>
    <definedName name="fuelco_wrn.test3._1" hidden="1">{"SourcesUses",#N/A,TRUE,#N/A;"TransOverview",#N/A,TRUE,"CFMODEL"}</definedName>
    <definedName name="fuelco_wrn.test4." localSheetId="2" hidden="1">{"SourcesUses",#N/A,TRUE,"FundsFlow";"TransOverview",#N/A,TRUE,"FundsFlow"}</definedName>
    <definedName name="fuelco_wrn.test4." localSheetId="18" hidden="1">{"SourcesUses",#N/A,TRUE,"FundsFlow";"TransOverview",#N/A,TRUE,"FundsFlow"}</definedName>
    <definedName name="fuelco_wrn.test4." hidden="1">{"SourcesUses",#N/A,TRUE,"FundsFlow";"TransOverview",#N/A,TRUE,"FundsFlow"}</definedName>
    <definedName name="fuelco_wrn.test4._1" localSheetId="2" hidden="1">{"SourcesUses",#N/A,TRUE,"FundsFlow";"TransOverview",#N/A,TRUE,"FundsFlow"}</definedName>
    <definedName name="fuelco_wrn.test4._1" localSheetId="18" hidden="1">{"SourcesUses",#N/A,TRUE,"FundsFlow";"TransOverview",#N/A,TRUE,"FundsFlow"}</definedName>
    <definedName name="fuelco_wrn.test4._1" hidden="1">{"SourcesUses",#N/A,TRUE,"FundsFlow";"TransOverview",#N/A,TRUE,"FundsFlow"}</definedName>
    <definedName name="gilb.wrn.test2." localSheetId="2" hidden="1">{"SourcesUses",#N/A,TRUE,"CFMODEL";"TransOverview",#N/A,TRUE,"CFMODEL"}</definedName>
    <definedName name="gilb.wrn.test2." localSheetId="18" hidden="1">{"SourcesUses",#N/A,TRUE,"CFMODEL";"TransOverview",#N/A,TRUE,"CFMODEL"}</definedName>
    <definedName name="gilb.wrn.test2." hidden="1">{"SourcesUses",#N/A,TRUE,"CFMODEL";"TransOverview",#N/A,TRUE,"CFMODEL"}</definedName>
    <definedName name="gilb.wrn.test2._1" localSheetId="2" hidden="1">{"SourcesUses",#N/A,TRUE,"CFMODEL";"TransOverview",#N/A,TRUE,"CFMODEL"}</definedName>
    <definedName name="gilb.wrn.test2._1" localSheetId="18" hidden="1">{"SourcesUses",#N/A,TRUE,"CFMODEL";"TransOverview",#N/A,TRUE,"CFMODEL"}</definedName>
    <definedName name="gilb.wrn.test2._1" hidden="1">{"SourcesUses",#N/A,TRUE,"CFMODEL";"TransOverview",#N/A,TRUE,"CFMODEL"}</definedName>
    <definedName name="gilb.wrn.test3." localSheetId="2" hidden="1">{"SourcesUses",#N/A,TRUE,#N/A;"TransOverview",#N/A,TRUE,"CFMODEL"}</definedName>
    <definedName name="gilb.wrn.test3." localSheetId="18" hidden="1">{"SourcesUses",#N/A,TRUE,#N/A;"TransOverview",#N/A,TRUE,"CFMODEL"}</definedName>
    <definedName name="gilb.wrn.test3." hidden="1">{"SourcesUses",#N/A,TRUE,#N/A;"TransOverview",#N/A,TRUE,"CFMODEL"}</definedName>
    <definedName name="gilb.wrn.test3._1" localSheetId="2" hidden="1">{"SourcesUses",#N/A,TRUE,#N/A;"TransOverview",#N/A,TRUE,"CFMODEL"}</definedName>
    <definedName name="gilb.wrn.test3._1" localSheetId="18" hidden="1">{"SourcesUses",#N/A,TRUE,#N/A;"TransOverview",#N/A,TRUE,"CFMODEL"}</definedName>
    <definedName name="gilb.wrn.test3._1" hidden="1">{"SourcesUses",#N/A,TRUE,#N/A;"TransOverview",#N/A,TRUE,"CFMODEL"}</definedName>
    <definedName name="gilb.wrn.test4." localSheetId="2" hidden="1">{"SourcesUses",#N/A,TRUE,"FundsFlow";"TransOverview",#N/A,TRUE,"FundsFlow"}</definedName>
    <definedName name="gilb.wrn.test4." localSheetId="18" hidden="1">{"SourcesUses",#N/A,TRUE,"FundsFlow";"TransOverview",#N/A,TRUE,"FundsFlow"}</definedName>
    <definedName name="gilb.wrn.test4." hidden="1">{"SourcesUses",#N/A,TRUE,"FundsFlow";"TransOverview",#N/A,TRUE,"FundsFlow"}</definedName>
    <definedName name="gilb.wrn.test4._1" localSheetId="2" hidden="1">{"SourcesUses",#N/A,TRUE,"FundsFlow";"TransOverview",#N/A,TRUE,"FundsFlow"}</definedName>
    <definedName name="gilb.wrn.test4._1" localSheetId="18" hidden="1">{"SourcesUses",#N/A,TRUE,"FundsFlow";"TransOverview",#N/A,TRUE,"FundsFlow"}</definedName>
    <definedName name="gilb.wrn.test4._1" hidden="1">{"SourcesUses",#N/A,TRUE,"FundsFlow";"TransOverview",#N/A,TRUE,"FundsFlow"}</definedName>
    <definedName name="gilb_wrn.test1" localSheetId="2" hidden="1">{"Income Statement",#N/A,FALSE,"CFMODEL";"Balance Sheet",#N/A,FALSE,"CFMODEL"}</definedName>
    <definedName name="gilb_wrn.test1" localSheetId="18" hidden="1">{"Income Statement",#N/A,FALSE,"CFMODEL";"Balance Sheet",#N/A,FALSE,"CFMODEL"}</definedName>
    <definedName name="gilb_wrn.test1" hidden="1">{"Income Statement",#N/A,FALSE,"CFMODEL";"Balance Sheet",#N/A,FALSE,"CFMODEL"}</definedName>
    <definedName name="gilb_wrn.test1_1" localSheetId="2" hidden="1">{"Income Statement",#N/A,FALSE,"CFMODEL";"Balance Sheet",#N/A,FALSE,"CFMODEL"}</definedName>
    <definedName name="gilb_wrn.test1_1" localSheetId="18" hidden="1">{"Income Statement",#N/A,FALSE,"CFMODEL";"Balance Sheet",#N/A,FALSE,"CFMODEL"}</definedName>
    <definedName name="gilb_wrn.test1_1" hidden="1">{"Income Statement",#N/A,FALSE,"CFMODEL";"Balance Sheet",#N/A,FALSE,"CFMODEL"}</definedName>
    <definedName name="gIsBlank" localSheetId="18" hidden="1">ISBLANK(#REF!)</definedName>
    <definedName name="gIsBlank" hidden="1">ISBLANK(gIsRef)</definedName>
    <definedName name="gIsError" localSheetId="18" hidden="1">ISERROR(#REF!)</definedName>
    <definedName name="gIsError" hidden="1">ISERROR(gIsRef)</definedName>
    <definedName name="gIsInPrintArea" localSheetId="18" hidden="1">NOT(ISERROR(#REF! !Print_Area))</definedName>
    <definedName name="gIsInPrintArea" hidden="1">NOT(ISERROR(gIsRef !Print_Area))</definedName>
    <definedName name="gIsInPrintTitles" localSheetId="18" hidden="1">NOT(ISERROR(#REF! !Print_Titles))</definedName>
    <definedName name="gIsInPrintTitles" hidden="1">NOT(ISERROR(gIsRef !Print_Titles))</definedName>
    <definedName name="gIsNumber" localSheetId="18" hidden="1">ISNUMBER(#REF!)</definedName>
    <definedName name="gIsNumber" hidden="1">ISNUMBER(gIsRef)</definedName>
    <definedName name="gIsPreviousSheet" localSheetId="18" hidden="1">PrevShtCellValue(#REF!)&lt;&gt;#REF!</definedName>
    <definedName name="gIsPreviousSheet" hidden="1">PrevShtCellValue(gIsRef)&lt;&gt;gIsRef</definedName>
    <definedName name="gIsRef" hidden="1">INDIRECT("rc",FALSE)</definedName>
    <definedName name="gIsText" localSheetId="18" hidden="1">ISTEXT(#REF!)</definedName>
    <definedName name="gIsText" hidden="1">ISTEXT(gIsRef)</definedName>
    <definedName name="gita" localSheetId="18"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18" hidden="1">{#N/A,#N/A,FALSE,"O&amp;M by processes";#N/A,#N/A,FALSE,"Elec Act vs Bud";#N/A,#N/A,FALSE,"G&amp;A";#N/A,#N/A,FALSE,"BGS";#N/A,#N/A,FALSE,"Res Cost"}</definedName>
    <definedName name="gitah" hidden="1">{#N/A,#N/A,FALSE,"O&amp;M by processes";#N/A,#N/A,FALSE,"Elec Act vs Bud";#N/A,#N/A,FALSE,"G&amp;A";#N/A,#N/A,FALSE,"BGS";#N/A,#N/A,FALSE,"Res Cost"}</definedName>
    <definedName name="GROVEPORT" localSheetId="18" hidden="1">{#N/A,#N/A,FALSE,"Land";#N/A,#N/A,FALSE,"Cost Analysis";"Summary",#N/A,FALSE,"Equipment"}</definedName>
    <definedName name="GROVEPORT" hidden="1">{#N/A,#N/A,FALSE,"Land";#N/A,#N/A,FALSE,"Cost Analysis";"Summary",#N/A,FALSE,"Equipment"}</definedName>
    <definedName name="Header_Row" localSheetId="2" hidden="1">ROW(#REF!)</definedName>
    <definedName name="Header_Row" hidden="1">ROW(#REF!)</definedName>
    <definedName name="HorizontalFilter" localSheetId="18" hidden="1">#REF!</definedName>
    <definedName name="HorizontalFilter" hidden="1">#REF!</definedName>
    <definedName name="HTML_CodePage" hidden="1">1252</definedName>
    <definedName name="HTML_Control" localSheetId="2" hidden="1">{"'Chart of Accounts'!$A$1:$C$796"}</definedName>
    <definedName name="HTML_Control" localSheetId="18" hidden="1">{"'Chart of Accounts'!$A$1:$C$796"}</definedName>
    <definedName name="HTML_Control" hidden="1">{"'Chart of Accounts'!$A$1:$C$796"}</definedName>
    <definedName name="HTML_Control_1" localSheetId="2" hidden="1">{"'Chart of Accounts'!$A$1:$C$796"}</definedName>
    <definedName name="HTML_Control_1" localSheetId="18" hidden="1">{"'Chart of Accounts'!$A$1:$C$796"}</definedName>
    <definedName name="HTML_Control_1" hidden="1">{"'Chart of Accounts'!$A$1:$C$796"}</definedName>
    <definedName name="HTML_Description" hidden="1">""</definedName>
    <definedName name="HTML_Email" hidden="1">"brownell@kaz.com"</definedName>
    <definedName name="HTML_Header" hidden="1">"Chart of Accounts"</definedName>
    <definedName name="HTML_LastUpdate" hidden="1">"10/12/99"</definedName>
    <definedName name="HTML_LineAfter" hidden="1">FALSE</definedName>
    <definedName name="HTML_LineBefore" hidden="1">FALSE</definedName>
    <definedName name="HTML_Name" hidden="1">"Dave Brownell"</definedName>
    <definedName name="HTML_OBDlg2" hidden="1">TRUE</definedName>
    <definedName name="HTML_OBDlg4" hidden="1">TRUE</definedName>
    <definedName name="HTML_OS" hidden="1">0</definedName>
    <definedName name="HTML_PathFile" hidden="1">"C:\FILES\Data\Ledger\MyHTML.htm"</definedName>
    <definedName name="HTML_Title" hidden="1">"ChartofAccounts"</definedName>
    <definedName name="HTMLControl" localSheetId="2" hidden="1">{"'Edit'!$A$1:$V$2277"}</definedName>
    <definedName name="HTMLControl" localSheetId="18" hidden="1">{"'Edit'!$A$1:$V$2277"}</definedName>
    <definedName name="HTMLControl" hidden="1">{"'Edit'!$A$1:$V$2277"}</definedName>
    <definedName name="Interest_Rate" localSheetId="2" hidden="1">#REF!</definedName>
    <definedName name="Interest_Rate" localSheetId="18" hidden="1">#REF!</definedName>
    <definedName name="Interest_Rate"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"c39"</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"c65"</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"c100"</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"c118"</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"c360"</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"c373"</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"c84"</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1" hidden="1">"IQ_EPS_EST_1"</definedName>
    <definedName name="IQ_EPS_EST_CIQ" hidden="1">"c4994"</definedName>
    <definedName name="IQ_EPS_EST_REUT" hidden="1">"c5453"</definedName>
    <definedName name="IQ_EPS_GW_ACT_OR_EST" hidden="1">"c2223"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"c552"</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"c893"</definedName>
    <definedName name="IQ_FINANCING_CASH_SUPPL" hidden="1">"c899"</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_DATE" hidden="1">"IQ_LTM_DATE"</definedName>
    <definedName name="IQ_LTM_REVENUE_OVER_EMPLOYEES" hidden="1">"c1304"</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"c781"</definedName>
    <definedName name="IQ_NET_INC_10K" hidden="1">"IQ_NET_INC_10K"</definedName>
    <definedName name="IQ_NET_INC_10Q" hidden="1">"IQ_NET_INC_10Q"</definedName>
    <definedName name="IQ_NET_INC_10Q1" hidden="1">"IQ_NET_INC_10Q1"</definedName>
    <definedName name="IQ_NET_INC_BEFORE" hidden="1">"c344"</definedName>
    <definedName name="IQ_NET_INC_CF" hidden="1">"c793"</definedName>
    <definedName name="IQ_NET_INC_GROWTH_1" hidden="1">"IQ_NET_INC_GROWTH_1"</definedName>
    <definedName name="IQ_NET_INC_GROWTH_2" hidden="1">"IQ_NET_INC_GROWTH_2"</definedName>
    <definedName name="IQ_NET_INC_MARGIN" hidden="1">"c794"</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"c362"</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"c1010"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"c1034"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ICE_CFPS_FWD" hidden="1">"c2237"</definedName>
    <definedName name="IQ_PRICE_OVER_BVPS" hidden="1">"c1026"</definedName>
    <definedName name="IQ_PRICE_OVER_EPS_EST" hidden="1">"IQ_PRICE_OVER_EPS_EST"</definedName>
    <definedName name="IQ_PRICE_OVER_EPS_EST_1" hidden="1">"IQ_PRICE_OVER_EPS_EST_1"</definedName>
    <definedName name="IQ_PRICE_OVER_LTM_EPS" hidden="1">"c1029"</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"c1059"</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"c1090"</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"c1122"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EST" hidden="1">"c1126"</definedName>
    <definedName name="IQ_REVENUE_EST_1" hidden="1">"IQ_REVENUE_EST_1"</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39031.6089236111</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"c83"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"c1294"</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ne" localSheetId="2" hidden="1">{#N/A,#N/A,FALSE,"Expenditures";#N/A,#N/A,FALSE,"Property Placed In-Service";#N/A,#N/A,FALSE,"Removals";#N/A,#N/A,FALSE,"Retirements";#N/A,#N/A,FALSE,"CWIP Balances";#N/A,#N/A,FALSE,"CWIP_Expend_Ratios";#N/A,#N/A,FALSE,"CWIP_Yr_End"}</definedName>
    <definedName name="Jane" localSheetId="18"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ane_1" localSheetId="2" hidden="1">{#N/A,#N/A,FALSE,"Expenditures";#N/A,#N/A,FALSE,"Property Placed In-Service";#N/A,#N/A,FALSE,"Removals";#N/A,#N/A,FALSE,"Retirements";#N/A,#N/A,FALSE,"CWIP Balances";#N/A,#N/A,FALSE,"CWIP_Expend_Ratios";#N/A,#N/A,FALSE,"CWIP_Yr_End"}</definedName>
    <definedName name="Jane_1" localSheetId="18" hidden="1">{#N/A,#N/A,FALSE,"Expenditures";#N/A,#N/A,FALSE,"Property Placed In-Service";#N/A,#N/A,FALSE,"Removals";#N/A,#N/A,FALSE,"Retirements";#N/A,#N/A,FALSE,"CWIP Balances";#N/A,#N/A,FALSE,"CWIP_Expend_Ratios";#N/A,#N/A,FALSE,"CWIP_Yr_End"}</definedName>
    <definedName name="Jane_1" hidden="1">{#N/A,#N/A,FALSE,"Expenditures";#N/A,#N/A,FALSE,"Property Placed In-Service";#N/A,#N/A,FALSE,"Removals";#N/A,#N/A,FALSE,"Retirements";#N/A,#N/A,FALSE,"CWIP Balances";#N/A,#N/A,FALSE,"CWIP_Expend_Ratios";#N/A,#N/A,FALSE,"CWIP_Yr_End"}</definedName>
    <definedName name="Jane_1_1" localSheetId="2" hidden="1">{#N/A,#N/A,FALSE,"Expenditures";#N/A,#N/A,FALSE,"Property Placed In-Service";#N/A,#N/A,FALSE,"Removals";#N/A,#N/A,FALSE,"Retirements";#N/A,#N/A,FALSE,"CWIP Balances";#N/A,#N/A,FALSE,"CWIP_Expend_Ratios";#N/A,#N/A,FALSE,"CWIP_Yr_End"}</definedName>
    <definedName name="Jane_1_1" localSheetId="18" hidden="1">{#N/A,#N/A,FALSE,"Expenditures";#N/A,#N/A,FALSE,"Property Placed In-Service";#N/A,#N/A,FALSE,"Removals";#N/A,#N/A,FALSE,"Retirements";#N/A,#N/A,FALSE,"CWIP Balances";#N/A,#N/A,FALSE,"CWIP_Expend_Ratios";#N/A,#N/A,FALSE,"CWIP_Yr_End"}</definedName>
    <definedName name="Jane_1_1" hidden="1">{#N/A,#N/A,FALSE,"Expenditures";#N/A,#N/A,FALSE,"Property Placed In-Service";#N/A,#N/A,FALSE,"Removals";#N/A,#N/A,FALSE,"Retirements";#N/A,#N/A,FALSE,"CWIP Balances";#N/A,#N/A,FALSE,"CWIP_Expend_Ratios";#N/A,#N/A,FALSE,"CWIP_Yr_End"}</definedName>
    <definedName name="Jane_1_2" localSheetId="2" hidden="1">{#N/A,#N/A,FALSE,"Expenditures";#N/A,#N/A,FALSE,"Property Placed In-Service";#N/A,#N/A,FALSE,"Removals";#N/A,#N/A,FALSE,"Retirements";#N/A,#N/A,FALSE,"CWIP Balances";#N/A,#N/A,FALSE,"CWIP_Expend_Ratios";#N/A,#N/A,FALSE,"CWIP_Yr_End"}</definedName>
    <definedName name="Jane_1_2" localSheetId="18" hidden="1">{#N/A,#N/A,FALSE,"Expenditures";#N/A,#N/A,FALSE,"Property Placed In-Service";#N/A,#N/A,FALSE,"Removals";#N/A,#N/A,FALSE,"Retirements";#N/A,#N/A,FALSE,"CWIP Balances";#N/A,#N/A,FALSE,"CWIP_Expend_Ratios";#N/A,#N/A,FALSE,"CWIP_Yr_End"}</definedName>
    <definedName name="Jane_1_2" hidden="1">{#N/A,#N/A,FALSE,"Expenditures";#N/A,#N/A,FALSE,"Property Placed In-Service";#N/A,#N/A,FALSE,"Removals";#N/A,#N/A,FALSE,"Retirements";#N/A,#N/A,FALSE,"CWIP Balances";#N/A,#N/A,FALSE,"CWIP_Expend_Ratios";#N/A,#N/A,FALSE,"CWIP_Yr_End"}</definedName>
    <definedName name="Jane_1_3" localSheetId="2" hidden="1">{#N/A,#N/A,FALSE,"Expenditures";#N/A,#N/A,FALSE,"Property Placed In-Service";#N/A,#N/A,FALSE,"Removals";#N/A,#N/A,FALSE,"Retirements";#N/A,#N/A,FALSE,"CWIP Balances";#N/A,#N/A,FALSE,"CWIP_Expend_Ratios";#N/A,#N/A,FALSE,"CWIP_Yr_End"}</definedName>
    <definedName name="Jane_1_3" localSheetId="18" hidden="1">{#N/A,#N/A,FALSE,"Expenditures";#N/A,#N/A,FALSE,"Property Placed In-Service";#N/A,#N/A,FALSE,"Removals";#N/A,#N/A,FALSE,"Retirements";#N/A,#N/A,FALSE,"CWIP Balances";#N/A,#N/A,FALSE,"CWIP_Expend_Ratios";#N/A,#N/A,FALSE,"CWIP_Yr_End"}</definedName>
    <definedName name="Jane_1_3" hidden="1">{#N/A,#N/A,FALSE,"Expenditures";#N/A,#N/A,FALSE,"Property Placed In-Service";#N/A,#N/A,FALSE,"Removals";#N/A,#N/A,FALSE,"Retirements";#N/A,#N/A,FALSE,"CWIP Balances";#N/A,#N/A,FALSE,"CWIP_Expend_Ratios";#N/A,#N/A,FALSE,"CWIP_Yr_End"}</definedName>
    <definedName name="Jane_2" localSheetId="2" hidden="1">{#N/A,#N/A,FALSE,"Expenditures";#N/A,#N/A,FALSE,"Property Placed In-Service";#N/A,#N/A,FALSE,"Removals";#N/A,#N/A,FALSE,"Retirements";#N/A,#N/A,FALSE,"CWIP Balances";#N/A,#N/A,FALSE,"CWIP_Expend_Ratios";#N/A,#N/A,FALSE,"CWIP_Yr_End"}</definedName>
    <definedName name="Jane_2" localSheetId="18" hidden="1">{#N/A,#N/A,FALSE,"Expenditures";#N/A,#N/A,FALSE,"Property Placed In-Service";#N/A,#N/A,FALSE,"Removals";#N/A,#N/A,FALSE,"Retirements";#N/A,#N/A,FALSE,"CWIP Balances";#N/A,#N/A,FALSE,"CWIP_Expend_Ratios";#N/A,#N/A,FALSE,"CWIP_Yr_End"}</definedName>
    <definedName name="Jane_2" hidden="1">{#N/A,#N/A,FALSE,"Expenditures";#N/A,#N/A,FALSE,"Property Placed In-Service";#N/A,#N/A,FALSE,"Removals";#N/A,#N/A,FALSE,"Retirements";#N/A,#N/A,FALSE,"CWIP Balances";#N/A,#N/A,FALSE,"CWIP_Expend_Ratios";#N/A,#N/A,FALSE,"CWIP_Yr_End"}</definedName>
    <definedName name="Jane_2_1" localSheetId="2" hidden="1">{#N/A,#N/A,FALSE,"Expenditures";#N/A,#N/A,FALSE,"Property Placed In-Service";#N/A,#N/A,FALSE,"Removals";#N/A,#N/A,FALSE,"Retirements";#N/A,#N/A,FALSE,"CWIP Balances";#N/A,#N/A,FALSE,"CWIP_Expend_Ratios";#N/A,#N/A,FALSE,"CWIP_Yr_End"}</definedName>
    <definedName name="Jane_2_1" localSheetId="18" hidden="1">{#N/A,#N/A,FALSE,"Expenditures";#N/A,#N/A,FALSE,"Property Placed In-Service";#N/A,#N/A,FALSE,"Removals";#N/A,#N/A,FALSE,"Retirements";#N/A,#N/A,FALSE,"CWIP Balances";#N/A,#N/A,FALSE,"CWIP_Expend_Ratios";#N/A,#N/A,FALSE,"CWIP_Yr_End"}</definedName>
    <definedName name="Jane_2_1" hidden="1">{#N/A,#N/A,FALSE,"Expenditures";#N/A,#N/A,FALSE,"Property Placed In-Service";#N/A,#N/A,FALSE,"Removals";#N/A,#N/A,FALSE,"Retirements";#N/A,#N/A,FALSE,"CWIP Balances";#N/A,#N/A,FALSE,"CWIP_Expend_Ratios";#N/A,#N/A,FALSE,"CWIP_Yr_End"}</definedName>
    <definedName name="Jane_2_2" localSheetId="2" hidden="1">{#N/A,#N/A,FALSE,"Expenditures";#N/A,#N/A,FALSE,"Property Placed In-Service";#N/A,#N/A,FALSE,"Removals";#N/A,#N/A,FALSE,"Retirements";#N/A,#N/A,FALSE,"CWIP Balances";#N/A,#N/A,FALSE,"CWIP_Expend_Ratios";#N/A,#N/A,FALSE,"CWIP_Yr_End"}</definedName>
    <definedName name="Jane_2_2" localSheetId="18" hidden="1">{#N/A,#N/A,FALSE,"Expenditures";#N/A,#N/A,FALSE,"Property Placed In-Service";#N/A,#N/A,FALSE,"Removals";#N/A,#N/A,FALSE,"Retirements";#N/A,#N/A,FALSE,"CWIP Balances";#N/A,#N/A,FALSE,"CWIP_Expend_Ratios";#N/A,#N/A,FALSE,"CWIP_Yr_End"}</definedName>
    <definedName name="Jane_2_2" hidden="1">{#N/A,#N/A,FALSE,"Expenditures";#N/A,#N/A,FALSE,"Property Placed In-Service";#N/A,#N/A,FALSE,"Removals";#N/A,#N/A,FALSE,"Retirements";#N/A,#N/A,FALSE,"CWIP Balances";#N/A,#N/A,FALSE,"CWIP_Expend_Ratios";#N/A,#N/A,FALSE,"CWIP_Yr_End"}</definedName>
    <definedName name="Jane_2_3" localSheetId="2" hidden="1">{#N/A,#N/A,FALSE,"Expenditures";#N/A,#N/A,FALSE,"Property Placed In-Service";#N/A,#N/A,FALSE,"Removals";#N/A,#N/A,FALSE,"Retirements";#N/A,#N/A,FALSE,"CWIP Balances";#N/A,#N/A,FALSE,"CWIP_Expend_Ratios";#N/A,#N/A,FALSE,"CWIP_Yr_End"}</definedName>
    <definedName name="Jane_2_3" localSheetId="18" hidden="1">{#N/A,#N/A,FALSE,"Expenditures";#N/A,#N/A,FALSE,"Property Placed In-Service";#N/A,#N/A,FALSE,"Removals";#N/A,#N/A,FALSE,"Retirements";#N/A,#N/A,FALSE,"CWIP Balances";#N/A,#N/A,FALSE,"CWIP_Expend_Ratios";#N/A,#N/A,FALSE,"CWIP_Yr_End"}</definedName>
    <definedName name="Jane_2_3" hidden="1">{#N/A,#N/A,FALSE,"Expenditures";#N/A,#N/A,FALSE,"Property Placed In-Service";#N/A,#N/A,FALSE,"Removals";#N/A,#N/A,FALSE,"Retirements";#N/A,#N/A,FALSE,"CWIP Balances";#N/A,#N/A,FALSE,"CWIP_Expend_Ratios";#N/A,#N/A,FALSE,"CWIP_Yr_End"}</definedName>
    <definedName name="Jane_3" localSheetId="2" hidden="1">{#N/A,#N/A,FALSE,"Expenditures";#N/A,#N/A,FALSE,"Property Placed In-Service";#N/A,#N/A,FALSE,"Removals";#N/A,#N/A,FALSE,"Retirements";#N/A,#N/A,FALSE,"CWIP Balances";#N/A,#N/A,FALSE,"CWIP_Expend_Ratios";#N/A,#N/A,FALSE,"CWIP_Yr_End"}</definedName>
    <definedName name="Jane_3" localSheetId="18" hidden="1">{#N/A,#N/A,FALSE,"Expenditures";#N/A,#N/A,FALSE,"Property Placed In-Service";#N/A,#N/A,FALSE,"Removals";#N/A,#N/A,FALSE,"Retirements";#N/A,#N/A,FALSE,"CWIP Balances";#N/A,#N/A,FALSE,"CWIP_Expend_Ratios";#N/A,#N/A,FALSE,"CWIP_Yr_End"}</definedName>
    <definedName name="Jane_3" hidden="1">{#N/A,#N/A,FALSE,"Expenditures";#N/A,#N/A,FALSE,"Property Placed In-Service";#N/A,#N/A,FALSE,"Removals";#N/A,#N/A,FALSE,"Retirements";#N/A,#N/A,FALSE,"CWIP Balances";#N/A,#N/A,FALSE,"CWIP_Expend_Ratios";#N/A,#N/A,FALSE,"CWIP_Yr_End"}</definedName>
    <definedName name="Jane_3_1" localSheetId="2" hidden="1">{#N/A,#N/A,FALSE,"Expenditures";#N/A,#N/A,FALSE,"Property Placed In-Service";#N/A,#N/A,FALSE,"Removals";#N/A,#N/A,FALSE,"Retirements";#N/A,#N/A,FALSE,"CWIP Balances";#N/A,#N/A,FALSE,"CWIP_Expend_Ratios";#N/A,#N/A,FALSE,"CWIP_Yr_End"}</definedName>
    <definedName name="Jane_3_1" localSheetId="18" hidden="1">{#N/A,#N/A,FALSE,"Expenditures";#N/A,#N/A,FALSE,"Property Placed In-Service";#N/A,#N/A,FALSE,"Removals";#N/A,#N/A,FALSE,"Retirements";#N/A,#N/A,FALSE,"CWIP Balances";#N/A,#N/A,FALSE,"CWIP_Expend_Ratios";#N/A,#N/A,FALSE,"CWIP_Yr_End"}</definedName>
    <definedName name="Jane_3_1" hidden="1">{#N/A,#N/A,FALSE,"Expenditures";#N/A,#N/A,FALSE,"Property Placed In-Service";#N/A,#N/A,FALSE,"Removals";#N/A,#N/A,FALSE,"Retirements";#N/A,#N/A,FALSE,"CWIP Balances";#N/A,#N/A,FALSE,"CWIP_Expend_Ratios";#N/A,#N/A,FALSE,"CWIP_Yr_End"}</definedName>
    <definedName name="Jane_3_2" localSheetId="2" hidden="1">{#N/A,#N/A,FALSE,"Expenditures";#N/A,#N/A,FALSE,"Property Placed In-Service";#N/A,#N/A,FALSE,"Removals";#N/A,#N/A,FALSE,"Retirements";#N/A,#N/A,FALSE,"CWIP Balances";#N/A,#N/A,FALSE,"CWIP_Expend_Ratios";#N/A,#N/A,FALSE,"CWIP_Yr_End"}</definedName>
    <definedName name="Jane_3_2" localSheetId="18" hidden="1">{#N/A,#N/A,FALSE,"Expenditures";#N/A,#N/A,FALSE,"Property Placed In-Service";#N/A,#N/A,FALSE,"Removals";#N/A,#N/A,FALSE,"Retirements";#N/A,#N/A,FALSE,"CWIP Balances";#N/A,#N/A,FALSE,"CWIP_Expend_Ratios";#N/A,#N/A,FALSE,"CWIP_Yr_End"}</definedName>
    <definedName name="Jane_3_2" hidden="1">{#N/A,#N/A,FALSE,"Expenditures";#N/A,#N/A,FALSE,"Property Placed In-Service";#N/A,#N/A,FALSE,"Removals";#N/A,#N/A,FALSE,"Retirements";#N/A,#N/A,FALSE,"CWIP Balances";#N/A,#N/A,FALSE,"CWIP_Expend_Ratios";#N/A,#N/A,FALSE,"CWIP_Yr_End"}</definedName>
    <definedName name="Jane_3_3" localSheetId="2" hidden="1">{#N/A,#N/A,FALSE,"Expenditures";#N/A,#N/A,FALSE,"Property Placed In-Service";#N/A,#N/A,FALSE,"Removals";#N/A,#N/A,FALSE,"Retirements";#N/A,#N/A,FALSE,"CWIP Balances";#N/A,#N/A,FALSE,"CWIP_Expend_Ratios";#N/A,#N/A,FALSE,"CWIP_Yr_End"}</definedName>
    <definedName name="Jane_3_3" localSheetId="18" hidden="1">{#N/A,#N/A,FALSE,"Expenditures";#N/A,#N/A,FALSE,"Property Placed In-Service";#N/A,#N/A,FALSE,"Removals";#N/A,#N/A,FALSE,"Retirements";#N/A,#N/A,FALSE,"CWIP Balances";#N/A,#N/A,FALSE,"CWIP_Expend_Ratios";#N/A,#N/A,FALSE,"CWIP_Yr_End"}</definedName>
    <definedName name="Jane_3_3" hidden="1">{#N/A,#N/A,FALSE,"Expenditures";#N/A,#N/A,FALSE,"Property Placed In-Service";#N/A,#N/A,FALSE,"Removals";#N/A,#N/A,FALSE,"Retirements";#N/A,#N/A,FALSE,"CWIP Balances";#N/A,#N/A,FALSE,"CWIP_Expend_Ratios";#N/A,#N/A,FALSE,"CWIP_Yr_End"}</definedName>
    <definedName name="Jane_4" localSheetId="2" hidden="1">{#N/A,#N/A,FALSE,"Expenditures";#N/A,#N/A,FALSE,"Property Placed In-Service";#N/A,#N/A,FALSE,"Removals";#N/A,#N/A,FALSE,"Retirements";#N/A,#N/A,FALSE,"CWIP Balances";#N/A,#N/A,FALSE,"CWIP_Expend_Ratios";#N/A,#N/A,FALSE,"CWIP_Yr_End"}</definedName>
    <definedName name="Jane_4" localSheetId="18" hidden="1">{#N/A,#N/A,FALSE,"Expenditures";#N/A,#N/A,FALSE,"Property Placed In-Service";#N/A,#N/A,FALSE,"Removals";#N/A,#N/A,FALSE,"Retirements";#N/A,#N/A,FALSE,"CWIP Balances";#N/A,#N/A,FALSE,"CWIP_Expend_Ratios";#N/A,#N/A,FALSE,"CWIP_Yr_End"}</definedName>
    <definedName name="Jane_4" hidden="1">{#N/A,#N/A,FALSE,"Expenditures";#N/A,#N/A,FALSE,"Property Placed In-Service";#N/A,#N/A,FALSE,"Removals";#N/A,#N/A,FALSE,"Retirements";#N/A,#N/A,FALSE,"CWIP Balances";#N/A,#N/A,FALSE,"CWIP_Expend_Ratios";#N/A,#N/A,FALSE,"CWIP_Yr_End"}</definedName>
    <definedName name="Jane_4_1" localSheetId="2" hidden="1">{#N/A,#N/A,FALSE,"Expenditures";#N/A,#N/A,FALSE,"Property Placed In-Service";#N/A,#N/A,FALSE,"Removals";#N/A,#N/A,FALSE,"Retirements";#N/A,#N/A,FALSE,"CWIP Balances";#N/A,#N/A,FALSE,"CWIP_Expend_Ratios";#N/A,#N/A,FALSE,"CWIP_Yr_End"}</definedName>
    <definedName name="Jane_4_1" localSheetId="18" hidden="1">{#N/A,#N/A,FALSE,"Expenditures";#N/A,#N/A,FALSE,"Property Placed In-Service";#N/A,#N/A,FALSE,"Removals";#N/A,#N/A,FALSE,"Retirements";#N/A,#N/A,FALSE,"CWIP Balances";#N/A,#N/A,FALSE,"CWIP_Expend_Ratios";#N/A,#N/A,FALSE,"CWIP_Yr_End"}</definedName>
    <definedName name="Jane_4_1" hidden="1">{#N/A,#N/A,FALSE,"Expenditures";#N/A,#N/A,FALSE,"Property Placed In-Service";#N/A,#N/A,FALSE,"Removals";#N/A,#N/A,FALSE,"Retirements";#N/A,#N/A,FALSE,"CWIP Balances";#N/A,#N/A,FALSE,"CWIP_Expend_Ratios";#N/A,#N/A,FALSE,"CWIP_Yr_End"}</definedName>
    <definedName name="Jane_4_2" localSheetId="2" hidden="1">{#N/A,#N/A,FALSE,"Expenditures";#N/A,#N/A,FALSE,"Property Placed In-Service";#N/A,#N/A,FALSE,"Removals";#N/A,#N/A,FALSE,"Retirements";#N/A,#N/A,FALSE,"CWIP Balances";#N/A,#N/A,FALSE,"CWIP_Expend_Ratios";#N/A,#N/A,FALSE,"CWIP_Yr_End"}</definedName>
    <definedName name="Jane_4_2" localSheetId="18" hidden="1">{#N/A,#N/A,FALSE,"Expenditures";#N/A,#N/A,FALSE,"Property Placed In-Service";#N/A,#N/A,FALSE,"Removals";#N/A,#N/A,FALSE,"Retirements";#N/A,#N/A,FALSE,"CWIP Balances";#N/A,#N/A,FALSE,"CWIP_Expend_Ratios";#N/A,#N/A,FALSE,"CWIP_Yr_End"}</definedName>
    <definedName name="Jane_4_2" hidden="1">{#N/A,#N/A,FALSE,"Expenditures";#N/A,#N/A,FALSE,"Property Placed In-Service";#N/A,#N/A,FALSE,"Removals";#N/A,#N/A,FALSE,"Retirements";#N/A,#N/A,FALSE,"CWIP Balances";#N/A,#N/A,FALSE,"CWIP_Expend_Ratios";#N/A,#N/A,FALSE,"CWIP_Yr_End"}</definedName>
    <definedName name="Jane_4_3" localSheetId="2" hidden="1">{#N/A,#N/A,FALSE,"Expenditures";#N/A,#N/A,FALSE,"Property Placed In-Service";#N/A,#N/A,FALSE,"Removals";#N/A,#N/A,FALSE,"Retirements";#N/A,#N/A,FALSE,"CWIP Balances";#N/A,#N/A,FALSE,"CWIP_Expend_Ratios";#N/A,#N/A,FALSE,"CWIP_Yr_End"}</definedName>
    <definedName name="Jane_4_3" localSheetId="18" hidden="1">{#N/A,#N/A,FALSE,"Expenditures";#N/A,#N/A,FALSE,"Property Placed In-Service";#N/A,#N/A,FALSE,"Removals";#N/A,#N/A,FALSE,"Retirements";#N/A,#N/A,FALSE,"CWIP Balances";#N/A,#N/A,FALSE,"CWIP_Expend_Ratios";#N/A,#N/A,FALSE,"CWIP_Yr_End"}</definedName>
    <definedName name="Jane_4_3" hidden="1">{#N/A,#N/A,FALSE,"Expenditures";#N/A,#N/A,FALSE,"Property Placed In-Service";#N/A,#N/A,FALSE,"Removals";#N/A,#N/A,FALSE,"Retirements";#N/A,#N/A,FALSE,"CWIP Balances";#N/A,#N/A,FALSE,"CWIP_Expend_Ratios";#N/A,#N/A,FALSE,"CWIP_Yr_End"}</definedName>
    <definedName name="Jane_5" localSheetId="2" hidden="1">{#N/A,#N/A,FALSE,"Expenditures";#N/A,#N/A,FALSE,"Property Placed In-Service";#N/A,#N/A,FALSE,"Removals";#N/A,#N/A,FALSE,"Retirements";#N/A,#N/A,FALSE,"CWIP Balances";#N/A,#N/A,FALSE,"CWIP_Expend_Ratios";#N/A,#N/A,FALSE,"CWIP_Yr_End"}</definedName>
    <definedName name="Jane_5" localSheetId="18" hidden="1">{#N/A,#N/A,FALSE,"Expenditures";#N/A,#N/A,FALSE,"Property Placed In-Service";#N/A,#N/A,FALSE,"Removals";#N/A,#N/A,FALSE,"Retirements";#N/A,#N/A,FALSE,"CWIP Balances";#N/A,#N/A,FALSE,"CWIP_Expend_Ratios";#N/A,#N/A,FALSE,"CWIP_Yr_End"}</definedName>
    <definedName name="Jane_5" hidden="1">{#N/A,#N/A,FALSE,"Expenditures";#N/A,#N/A,FALSE,"Property Placed In-Service";#N/A,#N/A,FALSE,"Removals";#N/A,#N/A,FALSE,"Retirements";#N/A,#N/A,FALSE,"CWIP Balances";#N/A,#N/A,FALSE,"CWIP_Expend_Ratios";#N/A,#N/A,FALSE,"CWIP_Yr_End"}</definedName>
    <definedName name="Jane_5_1" localSheetId="2" hidden="1">{#N/A,#N/A,FALSE,"Expenditures";#N/A,#N/A,FALSE,"Property Placed In-Service";#N/A,#N/A,FALSE,"Removals";#N/A,#N/A,FALSE,"Retirements";#N/A,#N/A,FALSE,"CWIP Balances";#N/A,#N/A,FALSE,"CWIP_Expend_Ratios";#N/A,#N/A,FALSE,"CWIP_Yr_End"}</definedName>
    <definedName name="Jane_5_1" localSheetId="18" hidden="1">{#N/A,#N/A,FALSE,"Expenditures";#N/A,#N/A,FALSE,"Property Placed In-Service";#N/A,#N/A,FALSE,"Removals";#N/A,#N/A,FALSE,"Retirements";#N/A,#N/A,FALSE,"CWIP Balances";#N/A,#N/A,FALSE,"CWIP_Expend_Ratios";#N/A,#N/A,FALSE,"CWIP_Yr_End"}</definedName>
    <definedName name="Jane_5_1" hidden="1">{#N/A,#N/A,FALSE,"Expenditures";#N/A,#N/A,FALSE,"Property Placed In-Service";#N/A,#N/A,FALSE,"Removals";#N/A,#N/A,FALSE,"Retirements";#N/A,#N/A,FALSE,"CWIP Balances";#N/A,#N/A,FALSE,"CWIP_Expend_Ratios";#N/A,#N/A,FALSE,"CWIP_Yr_End"}</definedName>
    <definedName name="Jane_5_2" localSheetId="2" hidden="1">{#N/A,#N/A,FALSE,"Expenditures";#N/A,#N/A,FALSE,"Property Placed In-Service";#N/A,#N/A,FALSE,"Removals";#N/A,#N/A,FALSE,"Retirements";#N/A,#N/A,FALSE,"CWIP Balances";#N/A,#N/A,FALSE,"CWIP_Expend_Ratios";#N/A,#N/A,FALSE,"CWIP_Yr_End"}</definedName>
    <definedName name="Jane_5_2" localSheetId="18" hidden="1">{#N/A,#N/A,FALSE,"Expenditures";#N/A,#N/A,FALSE,"Property Placed In-Service";#N/A,#N/A,FALSE,"Removals";#N/A,#N/A,FALSE,"Retirements";#N/A,#N/A,FALSE,"CWIP Balances";#N/A,#N/A,FALSE,"CWIP_Expend_Ratios";#N/A,#N/A,FALSE,"CWIP_Yr_End"}</definedName>
    <definedName name="Jane_5_2" hidden="1">{#N/A,#N/A,FALSE,"Expenditures";#N/A,#N/A,FALSE,"Property Placed In-Service";#N/A,#N/A,FALSE,"Removals";#N/A,#N/A,FALSE,"Retirements";#N/A,#N/A,FALSE,"CWIP Balances";#N/A,#N/A,FALSE,"CWIP_Expend_Ratios";#N/A,#N/A,FALSE,"CWIP_Yr_End"}</definedName>
    <definedName name="Jane_5_3" localSheetId="2" hidden="1">{#N/A,#N/A,FALSE,"Expenditures";#N/A,#N/A,FALSE,"Property Placed In-Service";#N/A,#N/A,FALSE,"Removals";#N/A,#N/A,FALSE,"Retirements";#N/A,#N/A,FALSE,"CWIP Balances";#N/A,#N/A,FALSE,"CWIP_Expend_Ratios";#N/A,#N/A,FALSE,"CWIP_Yr_End"}</definedName>
    <definedName name="Jane_5_3" localSheetId="18" hidden="1">{#N/A,#N/A,FALSE,"Expenditures";#N/A,#N/A,FALSE,"Property Placed In-Service";#N/A,#N/A,FALSE,"Removals";#N/A,#N/A,FALSE,"Retirements";#N/A,#N/A,FALSE,"CWIP Balances";#N/A,#N/A,FALSE,"CWIP_Expend_Ratios";#N/A,#N/A,FALSE,"CWIP_Yr_End"}</definedName>
    <definedName name="Jane_5_3" hidden="1">{#N/A,#N/A,FALSE,"Expenditures";#N/A,#N/A,FALSE,"Property Placed In-Service";#N/A,#N/A,FALSE,"Removals";#N/A,#N/A,FALSE,"Retirements";#N/A,#N/A,FALSE,"CWIP Balances";#N/A,#N/A,FALSE,"CWIP_Expend_Ratios";#N/A,#N/A,FALSE,"CWIP_Yr_End"}</definedName>
    <definedName name="JK" localSheetId="18" hidden="1">{#N/A,#N/A,FALSE,"Aging Summary";#N/A,#N/A,FALSE,"Ratio Analysis";#N/A,#N/A,FALSE,"Test 120 Day Accts";#N/A,#N/A,FALSE,"Tickmarks"}</definedName>
    <definedName name="JK" hidden="1">{#N/A,#N/A,FALSE,"Aging Summary";#N/A,#N/A,FALSE,"Ratio Analysis";#N/A,#N/A,FALSE,"Test 120 Day Accts";#N/A,#N/A,FALSE,"Tickmarks"}</definedName>
    <definedName name="kjjkjkj" localSheetId="2" hidden="1">{"BS Dollar",#N/A,FALSE,"BS";"BS CS",#N/A,FALSE,"BS"}</definedName>
    <definedName name="kjjkjkj" localSheetId="18" hidden="1">{"BS Dollar",#N/A,FALSE,"BS";"BS CS",#N/A,FALSE,"BS"}</definedName>
    <definedName name="kjjkjkj" hidden="1">{"BS Dollar",#N/A,FALSE,"BS";"BS CS",#N/A,FALSE,"BS"}</definedName>
    <definedName name="kjjkjkj_1" localSheetId="2" hidden="1">{"BS Dollar",#N/A,FALSE,"BS";"BS CS",#N/A,FALSE,"BS"}</definedName>
    <definedName name="kjjkjkj_1" localSheetId="18" hidden="1">{"BS Dollar",#N/A,FALSE,"BS";"BS CS",#N/A,FALSE,"BS"}</definedName>
    <definedName name="kjjkjkj_1" hidden="1">{"BS Dollar",#N/A,FALSE,"BS";"BS CS",#N/A,FALSE,"BS"}</definedName>
    <definedName name="kkk" localSheetId="2" hidden="1">{#N/A,#N/A,FALSE,"DAOCM 2차 검토"}</definedName>
    <definedName name="kkk" localSheetId="18" hidden="1">{#N/A,#N/A,FALSE,"DAOCM 2차 검토"}</definedName>
    <definedName name="kkk" hidden="1">{#N/A,#N/A,FALSE,"DAOCM 2차 검토"}</definedName>
    <definedName name="kkopjopj"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kopjopj"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l" localSheetId="18" hidden="1">{#N/A,#N/A,FALSE,"Land";#N/A,#N/A,FALSE,"Cost Analysis";"Summary",#N/A,FALSE,"Equipment"}</definedName>
    <definedName name="kl" hidden="1">{#N/A,#N/A,FALSE,"Land";#N/A,#N/A,FALSE,"Cost Analysis";"Summary",#N/A,FALSE,"Equipment"}</definedName>
    <definedName name="kmkm"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kmkm"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imcount" hidden="1">1</definedName>
    <definedName name="lj" localSheetId="18" hidden="1">{#N/A,#N/A,FALSE,"Aging Summary";#N/A,#N/A,FALSE,"Ratio Analysis";#N/A,#N/A,FALSE,"Test 120 Day Accts";#N/A,#N/A,FALSE,"Tickmarks"}</definedName>
    <definedName name="lj" hidden="1">{#N/A,#N/A,FALSE,"Aging Summary";#N/A,#N/A,FALSE,"Ratio Analysis";#N/A,#N/A,FALSE,"Test 120 Day Accts";#N/A,#N/A,FALSE,"Tickmarks"}</definedName>
    <definedName name="ll"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l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Loan_Amount" localSheetId="2" hidden="1">#REF!</definedName>
    <definedName name="Loan_Amount" localSheetId="18" hidden="1">#REF!</definedName>
    <definedName name="Loan_Amount" hidden="1">#REF!</definedName>
    <definedName name="Loan_Start" localSheetId="2" hidden="1">#REF!</definedName>
    <definedName name="Loan_Start" localSheetId="18" hidden="1">#REF!</definedName>
    <definedName name="Loan_Start" hidden="1">#REF!</definedName>
    <definedName name="Loan_Years" localSheetId="2" hidden="1">#REF!</definedName>
    <definedName name="Loan_Years" localSheetId="18" hidden="1">#REF!</definedName>
    <definedName name="Loan_Years" hidden="1">#REF!</definedName>
    <definedName name="LOCAL_MYSQL_DATE_FORMAT" localSheetId="1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mason?" localSheetId="2" hidden="1">{#N/A,#N/A,FALSE,"Data &amp; Key Results";#N/A,#N/A,FALSE,"Summary Template";#N/A,#N/A,FALSE,"Budget";#N/A,#N/A,FALSE,"Present Value Comparison";#N/A,#N/A,FALSE,"Cashflow";#N/A,#N/A,FALSE,"Income";#N/A,#N/A,FALSE,"Inputs"}</definedName>
    <definedName name="mason?" localSheetId="18" hidden="1">{#N/A,#N/A,FALSE,"Data &amp; Key Results";#N/A,#N/A,FALSE,"Summary Template";#N/A,#N/A,FALSE,"Budget";#N/A,#N/A,FALSE,"Present Value Comparison";#N/A,#N/A,FALSE,"Cashflow";#N/A,#N/A,FALSE,"Income";#N/A,#N/A,FALSE,"Inputs"}</definedName>
    <definedName name="mason?" hidden="1">{#N/A,#N/A,FALSE,"Data &amp; Key Results";#N/A,#N/A,FALSE,"Summary Template";#N/A,#N/A,FALSE,"Budget";#N/A,#N/A,FALSE,"Present Value Comparison";#N/A,#N/A,FALSE,"Cashflow";#N/A,#N/A,FALSE,"Income";#N/A,#N/A,FALSE,"Inputs"}</definedName>
    <definedName name="mason?_1" localSheetId="2" hidden="1">{#N/A,#N/A,FALSE,"Data &amp; Key Results";#N/A,#N/A,FALSE,"Summary Template";#N/A,#N/A,FALSE,"Budget";#N/A,#N/A,FALSE,"Present Value Comparison";#N/A,#N/A,FALSE,"Cashflow";#N/A,#N/A,FALSE,"Income";#N/A,#N/A,FALSE,"Inputs"}</definedName>
    <definedName name="mason?_1" localSheetId="18" hidden="1">{#N/A,#N/A,FALSE,"Data &amp; Key Results";#N/A,#N/A,FALSE,"Summary Template";#N/A,#N/A,FALSE,"Budget";#N/A,#N/A,FALSE,"Present Value Comparison";#N/A,#N/A,FALSE,"Cashflow";#N/A,#N/A,FALSE,"Income";#N/A,#N/A,FALSE,"Inputs"}</definedName>
    <definedName name="mason?_1" hidden="1">{#N/A,#N/A,FALSE,"Data &amp; Key Results";#N/A,#N/A,FALSE,"Summary Template";#N/A,#N/A,FALSE,"Budget";#N/A,#N/A,FALSE,"Present Value Comparison";#N/A,#N/A,FALSE,"Cashflow";#N/A,#N/A,FALSE,"Income";#N/A,#N/A,FALSE,"Inputs"}</definedName>
    <definedName name="mason2" localSheetId="2" hidden="1">{#N/A,#N/A,FALSE,"Data &amp; Key Results";#N/A,#N/A,FALSE,"Summary Template";#N/A,#N/A,FALSE,"Budget";#N/A,#N/A,FALSE,"Present Value Comparison";#N/A,#N/A,FALSE,"Cashflow";#N/A,#N/A,FALSE,"Income";#N/A,#N/A,FALSE,"Inputs"}</definedName>
    <definedName name="mason2" localSheetId="18"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2_1" localSheetId="2" hidden="1">{#N/A,#N/A,FALSE,"Data &amp; Key Results";#N/A,#N/A,FALSE,"Summary Template";#N/A,#N/A,FALSE,"Budget";#N/A,#N/A,FALSE,"Present Value Comparison";#N/A,#N/A,FALSE,"Cashflow";#N/A,#N/A,FALSE,"Income";#N/A,#N/A,FALSE,"Inputs"}</definedName>
    <definedName name="mason2_1" localSheetId="18" hidden="1">{#N/A,#N/A,FALSE,"Data &amp; Key Results";#N/A,#N/A,FALSE,"Summary Template";#N/A,#N/A,FALSE,"Budget";#N/A,#N/A,FALSE,"Present Value Comparison";#N/A,#N/A,FALSE,"Cashflow";#N/A,#N/A,FALSE,"Income";#N/A,#N/A,FALSE,"Inputs"}</definedName>
    <definedName name="mason2_1" hidden="1">{#N/A,#N/A,FALSE,"Data &amp; Key Results";#N/A,#N/A,FALSE,"Summary Template";#N/A,#N/A,FALSE,"Budget";#N/A,#N/A,FALSE,"Present Value Comparison";#N/A,#N/A,FALSE,"Cashflow";#N/A,#N/A,FALSE,"Income";#N/A,#N/A,FALSE,"Inputs"}</definedName>
    <definedName name="mason3" localSheetId="2" hidden="1">{#N/A,#N/A,FALSE,"Data &amp; Key Results";#N/A,#N/A,FALSE,"Summary Template";#N/A,#N/A,FALSE,"Budget";#N/A,#N/A,FALSE,"Present Value Comparison";#N/A,#N/A,FALSE,"Cashflow";#N/A,#N/A,FALSE,"Income";#N/A,#N/A,FALSE,"Inputs"}</definedName>
    <definedName name="mason3" localSheetId="18"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3_1" localSheetId="2" hidden="1">{#N/A,#N/A,FALSE,"Data &amp; Key Results";#N/A,#N/A,FALSE,"Summary Template";#N/A,#N/A,FALSE,"Budget";#N/A,#N/A,FALSE,"Present Value Comparison";#N/A,#N/A,FALSE,"Cashflow";#N/A,#N/A,FALSE,"Income";#N/A,#N/A,FALSE,"Inputs"}</definedName>
    <definedName name="mason3_1" localSheetId="18" hidden="1">{#N/A,#N/A,FALSE,"Data &amp; Key Results";#N/A,#N/A,FALSE,"Summary Template";#N/A,#N/A,FALSE,"Budget";#N/A,#N/A,FALSE,"Present Value Comparison";#N/A,#N/A,FALSE,"Cashflow";#N/A,#N/A,FALSE,"Income";#N/A,#N/A,FALSE,"Inputs"}</definedName>
    <definedName name="mason3_1" hidden="1">{#N/A,#N/A,FALSE,"Data &amp; Key Results";#N/A,#N/A,FALSE,"Summary Template";#N/A,#N/A,FALSE,"Budget";#N/A,#N/A,FALSE,"Present Value Comparison";#N/A,#N/A,FALSE,"Cashflow";#N/A,#N/A,FALSE,"Income";#N/A,#N/A,FALSE,"Inputs"}</definedName>
    <definedName name="mason4" localSheetId="2" hidden="1">{#N/A,#N/A,FALSE,"Data &amp; Key Results";#N/A,#N/A,FALSE,"Summary Template";#N/A,#N/A,FALSE,"Budget";#N/A,#N/A,FALSE,"Present Value Comparison";#N/A,#N/A,FALSE,"Cashflow";#N/A,#N/A,FALSE,"Income";#N/A,#N/A,FALSE,"Inputs"}</definedName>
    <definedName name="mason4" localSheetId="18"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4_1" localSheetId="2" hidden="1">{#N/A,#N/A,FALSE,"Data &amp; Key Results";#N/A,#N/A,FALSE,"Summary Template";#N/A,#N/A,FALSE,"Budget";#N/A,#N/A,FALSE,"Present Value Comparison";#N/A,#N/A,FALSE,"Cashflow";#N/A,#N/A,FALSE,"Income";#N/A,#N/A,FALSE,"Inputs"}</definedName>
    <definedName name="mason4_1" localSheetId="18" hidden="1">{#N/A,#N/A,FALSE,"Data &amp; Key Results";#N/A,#N/A,FALSE,"Summary Template";#N/A,#N/A,FALSE,"Budget";#N/A,#N/A,FALSE,"Present Value Comparison";#N/A,#N/A,FALSE,"Cashflow";#N/A,#N/A,FALSE,"Income";#N/A,#N/A,FALSE,"Inputs"}</definedName>
    <definedName name="mason4_1" hidden="1">{#N/A,#N/A,FALSE,"Data &amp; Key Results";#N/A,#N/A,FALSE,"Summary Template";#N/A,#N/A,FALSE,"Budget";#N/A,#N/A,FALSE,"Present Value Comparison";#N/A,#N/A,FALSE,"Cashflow";#N/A,#N/A,FALSE,"Income";#N/A,#N/A,FALSE,"Inputs"}</definedName>
    <definedName name="mason5" localSheetId="2" hidden="1">{#N/A,#N/A,FALSE,"Data &amp; Key Results";#N/A,#N/A,FALSE,"Summary Template";#N/A,#N/A,FALSE,"Budget";#N/A,#N/A,FALSE,"Present Value Comparison";#N/A,#N/A,FALSE,"Cashflow";#N/A,#N/A,FALSE,"Income";#N/A,#N/A,FALSE,"Inputs"}</definedName>
    <definedName name="mason5" localSheetId="18"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5_1" localSheetId="2" hidden="1">{#N/A,#N/A,FALSE,"Data &amp; Key Results";#N/A,#N/A,FALSE,"Summary Template";#N/A,#N/A,FALSE,"Budget";#N/A,#N/A,FALSE,"Present Value Comparison";#N/A,#N/A,FALSE,"Cashflow";#N/A,#N/A,FALSE,"Income";#N/A,#N/A,FALSE,"Inputs"}</definedName>
    <definedName name="mason5_1" localSheetId="18" hidden="1">{#N/A,#N/A,FALSE,"Data &amp; Key Results";#N/A,#N/A,FALSE,"Summary Template";#N/A,#N/A,FALSE,"Budget";#N/A,#N/A,FALSE,"Present Value Comparison";#N/A,#N/A,FALSE,"Cashflow";#N/A,#N/A,FALSE,"Income";#N/A,#N/A,FALSE,"Inputs"}</definedName>
    <definedName name="mason5_1" hidden="1">{#N/A,#N/A,FALSE,"Data &amp; Key Results";#N/A,#N/A,FALSE,"Summary Template";#N/A,#N/A,FALSE,"Budget";#N/A,#N/A,FALSE,"Present Value Comparison";#N/A,#N/A,FALSE,"Cashflow";#N/A,#N/A,FALSE,"Income";#N/A,#N/A,FALSE,"Inputs"}</definedName>
    <definedName name="masonII" localSheetId="2" hidden="1">{#N/A,#N/A,FALSE,"Data &amp; Key Results";#N/A,#N/A,FALSE,"Summary Template";#N/A,#N/A,FALSE,"Budget";#N/A,#N/A,FALSE,"Present Value Comparison";#N/A,#N/A,FALSE,"Cashflow";#N/A,#N/A,FALSE,"Income";#N/A,#N/A,FALSE,"Inputs"}</definedName>
    <definedName name="masonII" localSheetId="18"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sonII_1" localSheetId="2" hidden="1">{#N/A,#N/A,FALSE,"Data &amp; Key Results";#N/A,#N/A,FALSE,"Summary Template";#N/A,#N/A,FALSE,"Budget";#N/A,#N/A,FALSE,"Present Value Comparison";#N/A,#N/A,FALSE,"Cashflow";#N/A,#N/A,FALSE,"Income";#N/A,#N/A,FALSE,"Inputs"}</definedName>
    <definedName name="masonII_1" localSheetId="18" hidden="1">{#N/A,#N/A,FALSE,"Data &amp; Key Results";#N/A,#N/A,FALSE,"Summary Template";#N/A,#N/A,FALSE,"Budget";#N/A,#N/A,FALSE,"Present Value Comparison";#N/A,#N/A,FALSE,"Cashflow";#N/A,#N/A,FALSE,"Income";#N/A,#N/A,FALSE,"Inputs"}</definedName>
    <definedName name="masonII_1" hidden="1">{#N/A,#N/A,FALSE,"Data &amp; Key Results";#N/A,#N/A,FALSE,"Summary Template";#N/A,#N/A,FALSE,"Budget";#N/A,#N/A,FALSE,"Present Value Comparison";#N/A,#N/A,FALSE,"Cashflow";#N/A,#N/A,FALSE,"Income";#N/A,#N/A,FALSE,"Inputs"}</definedName>
    <definedName name="mb_inputLocation" localSheetId="2" hidden="1">#REF!</definedName>
    <definedName name="mb_inputLocation" localSheetId="18" hidden="1">#REF!</definedName>
    <definedName name="mb_inputLocation" hidden="1">#REF!</definedName>
    <definedName name="McClain" localSheetId="2" hidden="1">{"PAGE_1",#N/A,FALSE,"MONTH"}</definedName>
    <definedName name="McClain" localSheetId="18" hidden="1">{"PAGE_1",#N/A,FALSE,"MONTH"}</definedName>
    <definedName name="McClain" hidden="1">{"PAGE_1",#N/A,FALSE,"MONTH"}</definedName>
    <definedName name="MCCLAIN2" localSheetId="2" hidden="1">{"PAGE_1",#N/A,FALSE,"MONTH"}</definedName>
    <definedName name="MCCLAIN2" localSheetId="18" hidden="1">{"PAGE_1",#N/A,FALSE,"MONTH"}</definedName>
    <definedName name="MCCLAIN2" hidden="1">{"PAGE_1",#N/A,FALSE,"MONTH"}</definedName>
    <definedName name="Miller" localSheetId="2" hidden="1">{#N/A,#N/A,FALSE,"Expenditures";#N/A,#N/A,FALSE,"Property Placed In-Service";#N/A,#N/A,FALSE,"CWIP Balances"}</definedName>
    <definedName name="Miller" localSheetId="18" hidden="1">{#N/A,#N/A,FALSE,"Expenditures";#N/A,#N/A,FALSE,"Property Placed In-Service";#N/A,#N/A,FALSE,"CWIP Balances"}</definedName>
    <definedName name="Miller" hidden="1">{#N/A,#N/A,FALSE,"Expenditures";#N/A,#N/A,FALSE,"Property Placed In-Service";#N/A,#N/A,FALSE,"CWIP Balances"}</definedName>
    <definedName name="Miller_1" localSheetId="2" hidden="1">{#N/A,#N/A,FALSE,"Expenditures";#N/A,#N/A,FALSE,"Property Placed In-Service";#N/A,#N/A,FALSE,"CWIP Balances"}</definedName>
    <definedName name="Miller_1" localSheetId="18" hidden="1">{#N/A,#N/A,FALSE,"Expenditures";#N/A,#N/A,FALSE,"Property Placed In-Service";#N/A,#N/A,FALSE,"CWIP Balances"}</definedName>
    <definedName name="Miller_1" hidden="1">{#N/A,#N/A,FALSE,"Expenditures";#N/A,#N/A,FALSE,"Property Placed In-Service";#N/A,#N/A,FALSE,"CWIP Balances"}</definedName>
    <definedName name="Miller_1_1" localSheetId="2" hidden="1">{#N/A,#N/A,FALSE,"Expenditures";#N/A,#N/A,FALSE,"Property Placed In-Service";#N/A,#N/A,FALSE,"CWIP Balances"}</definedName>
    <definedName name="Miller_1_1" localSheetId="18" hidden="1">{#N/A,#N/A,FALSE,"Expenditures";#N/A,#N/A,FALSE,"Property Placed In-Service";#N/A,#N/A,FALSE,"CWIP Balances"}</definedName>
    <definedName name="Miller_1_1" hidden="1">{#N/A,#N/A,FALSE,"Expenditures";#N/A,#N/A,FALSE,"Property Placed In-Service";#N/A,#N/A,FALSE,"CWIP Balances"}</definedName>
    <definedName name="Miller_1_2" localSheetId="2" hidden="1">{#N/A,#N/A,FALSE,"Expenditures";#N/A,#N/A,FALSE,"Property Placed In-Service";#N/A,#N/A,FALSE,"CWIP Balances"}</definedName>
    <definedName name="Miller_1_2" localSheetId="18" hidden="1">{#N/A,#N/A,FALSE,"Expenditures";#N/A,#N/A,FALSE,"Property Placed In-Service";#N/A,#N/A,FALSE,"CWIP Balances"}</definedName>
    <definedName name="Miller_1_2" hidden="1">{#N/A,#N/A,FALSE,"Expenditures";#N/A,#N/A,FALSE,"Property Placed In-Service";#N/A,#N/A,FALSE,"CWIP Balances"}</definedName>
    <definedName name="Miller_1_3" localSheetId="2" hidden="1">{#N/A,#N/A,FALSE,"Expenditures";#N/A,#N/A,FALSE,"Property Placed In-Service";#N/A,#N/A,FALSE,"CWIP Balances"}</definedName>
    <definedName name="Miller_1_3" localSheetId="18" hidden="1">{#N/A,#N/A,FALSE,"Expenditures";#N/A,#N/A,FALSE,"Property Placed In-Service";#N/A,#N/A,FALSE,"CWIP Balances"}</definedName>
    <definedName name="Miller_1_3" hidden="1">{#N/A,#N/A,FALSE,"Expenditures";#N/A,#N/A,FALSE,"Property Placed In-Service";#N/A,#N/A,FALSE,"CWIP Balances"}</definedName>
    <definedName name="Miller_2" localSheetId="2" hidden="1">{#N/A,#N/A,FALSE,"Expenditures";#N/A,#N/A,FALSE,"Property Placed In-Service";#N/A,#N/A,FALSE,"CWIP Balances"}</definedName>
    <definedName name="Miller_2" localSheetId="18" hidden="1">{#N/A,#N/A,FALSE,"Expenditures";#N/A,#N/A,FALSE,"Property Placed In-Service";#N/A,#N/A,FALSE,"CWIP Balances"}</definedName>
    <definedName name="Miller_2" hidden="1">{#N/A,#N/A,FALSE,"Expenditures";#N/A,#N/A,FALSE,"Property Placed In-Service";#N/A,#N/A,FALSE,"CWIP Balances"}</definedName>
    <definedName name="Miller_2_1" localSheetId="2" hidden="1">{#N/A,#N/A,FALSE,"Expenditures";#N/A,#N/A,FALSE,"Property Placed In-Service";#N/A,#N/A,FALSE,"CWIP Balances"}</definedName>
    <definedName name="Miller_2_1" localSheetId="18" hidden="1">{#N/A,#N/A,FALSE,"Expenditures";#N/A,#N/A,FALSE,"Property Placed In-Service";#N/A,#N/A,FALSE,"CWIP Balances"}</definedName>
    <definedName name="Miller_2_1" hidden="1">{#N/A,#N/A,FALSE,"Expenditures";#N/A,#N/A,FALSE,"Property Placed In-Service";#N/A,#N/A,FALSE,"CWIP Balances"}</definedName>
    <definedName name="Miller_2_2" localSheetId="2" hidden="1">{#N/A,#N/A,FALSE,"Expenditures";#N/A,#N/A,FALSE,"Property Placed In-Service";#N/A,#N/A,FALSE,"CWIP Balances"}</definedName>
    <definedName name="Miller_2_2" localSheetId="18" hidden="1">{#N/A,#N/A,FALSE,"Expenditures";#N/A,#N/A,FALSE,"Property Placed In-Service";#N/A,#N/A,FALSE,"CWIP Balances"}</definedName>
    <definedName name="Miller_2_2" hidden="1">{#N/A,#N/A,FALSE,"Expenditures";#N/A,#N/A,FALSE,"Property Placed In-Service";#N/A,#N/A,FALSE,"CWIP Balances"}</definedName>
    <definedName name="Miller_2_3" localSheetId="2" hidden="1">{#N/A,#N/A,FALSE,"Expenditures";#N/A,#N/A,FALSE,"Property Placed In-Service";#N/A,#N/A,FALSE,"CWIP Balances"}</definedName>
    <definedName name="Miller_2_3" localSheetId="18" hidden="1">{#N/A,#N/A,FALSE,"Expenditures";#N/A,#N/A,FALSE,"Property Placed In-Service";#N/A,#N/A,FALSE,"CWIP Balances"}</definedName>
    <definedName name="Miller_2_3" hidden="1">{#N/A,#N/A,FALSE,"Expenditures";#N/A,#N/A,FALSE,"Property Placed In-Service";#N/A,#N/A,FALSE,"CWIP Balances"}</definedName>
    <definedName name="Miller_3" localSheetId="2" hidden="1">{#N/A,#N/A,FALSE,"Expenditures";#N/A,#N/A,FALSE,"Property Placed In-Service";#N/A,#N/A,FALSE,"CWIP Balances"}</definedName>
    <definedName name="Miller_3" localSheetId="18" hidden="1">{#N/A,#N/A,FALSE,"Expenditures";#N/A,#N/A,FALSE,"Property Placed In-Service";#N/A,#N/A,FALSE,"CWIP Balances"}</definedName>
    <definedName name="Miller_3" hidden="1">{#N/A,#N/A,FALSE,"Expenditures";#N/A,#N/A,FALSE,"Property Placed In-Service";#N/A,#N/A,FALSE,"CWIP Balances"}</definedName>
    <definedName name="Miller_3_1" localSheetId="2" hidden="1">{#N/A,#N/A,FALSE,"Expenditures";#N/A,#N/A,FALSE,"Property Placed In-Service";#N/A,#N/A,FALSE,"CWIP Balances"}</definedName>
    <definedName name="Miller_3_1" localSheetId="18" hidden="1">{#N/A,#N/A,FALSE,"Expenditures";#N/A,#N/A,FALSE,"Property Placed In-Service";#N/A,#N/A,FALSE,"CWIP Balances"}</definedName>
    <definedName name="Miller_3_1" hidden="1">{#N/A,#N/A,FALSE,"Expenditures";#N/A,#N/A,FALSE,"Property Placed In-Service";#N/A,#N/A,FALSE,"CWIP Balances"}</definedName>
    <definedName name="Miller_3_2" localSheetId="2" hidden="1">{#N/A,#N/A,FALSE,"Expenditures";#N/A,#N/A,FALSE,"Property Placed In-Service";#N/A,#N/A,FALSE,"CWIP Balances"}</definedName>
    <definedName name="Miller_3_2" localSheetId="18" hidden="1">{#N/A,#N/A,FALSE,"Expenditures";#N/A,#N/A,FALSE,"Property Placed In-Service";#N/A,#N/A,FALSE,"CWIP Balances"}</definedName>
    <definedName name="Miller_3_2" hidden="1">{#N/A,#N/A,FALSE,"Expenditures";#N/A,#N/A,FALSE,"Property Placed In-Service";#N/A,#N/A,FALSE,"CWIP Balances"}</definedName>
    <definedName name="Miller_3_3" localSheetId="2" hidden="1">{#N/A,#N/A,FALSE,"Expenditures";#N/A,#N/A,FALSE,"Property Placed In-Service";#N/A,#N/A,FALSE,"CWIP Balances"}</definedName>
    <definedName name="Miller_3_3" localSheetId="18" hidden="1">{#N/A,#N/A,FALSE,"Expenditures";#N/A,#N/A,FALSE,"Property Placed In-Service";#N/A,#N/A,FALSE,"CWIP Balances"}</definedName>
    <definedName name="Miller_3_3" hidden="1">{#N/A,#N/A,FALSE,"Expenditures";#N/A,#N/A,FALSE,"Property Placed In-Service";#N/A,#N/A,FALSE,"CWIP Balances"}</definedName>
    <definedName name="Miller_4" localSheetId="2" hidden="1">{#N/A,#N/A,FALSE,"Expenditures";#N/A,#N/A,FALSE,"Property Placed In-Service";#N/A,#N/A,FALSE,"CWIP Balances"}</definedName>
    <definedName name="Miller_4" localSheetId="18" hidden="1">{#N/A,#N/A,FALSE,"Expenditures";#N/A,#N/A,FALSE,"Property Placed In-Service";#N/A,#N/A,FALSE,"CWIP Balances"}</definedName>
    <definedName name="Miller_4" hidden="1">{#N/A,#N/A,FALSE,"Expenditures";#N/A,#N/A,FALSE,"Property Placed In-Service";#N/A,#N/A,FALSE,"CWIP Balances"}</definedName>
    <definedName name="Miller_4_1" localSheetId="2" hidden="1">{#N/A,#N/A,FALSE,"Expenditures";#N/A,#N/A,FALSE,"Property Placed In-Service";#N/A,#N/A,FALSE,"CWIP Balances"}</definedName>
    <definedName name="Miller_4_1" localSheetId="18" hidden="1">{#N/A,#N/A,FALSE,"Expenditures";#N/A,#N/A,FALSE,"Property Placed In-Service";#N/A,#N/A,FALSE,"CWIP Balances"}</definedName>
    <definedName name="Miller_4_1" hidden="1">{#N/A,#N/A,FALSE,"Expenditures";#N/A,#N/A,FALSE,"Property Placed In-Service";#N/A,#N/A,FALSE,"CWIP Balances"}</definedName>
    <definedName name="Miller_4_2" localSheetId="2" hidden="1">{#N/A,#N/A,FALSE,"Expenditures";#N/A,#N/A,FALSE,"Property Placed In-Service";#N/A,#N/A,FALSE,"CWIP Balances"}</definedName>
    <definedName name="Miller_4_2" localSheetId="18" hidden="1">{#N/A,#N/A,FALSE,"Expenditures";#N/A,#N/A,FALSE,"Property Placed In-Service";#N/A,#N/A,FALSE,"CWIP Balances"}</definedName>
    <definedName name="Miller_4_2" hidden="1">{#N/A,#N/A,FALSE,"Expenditures";#N/A,#N/A,FALSE,"Property Placed In-Service";#N/A,#N/A,FALSE,"CWIP Balances"}</definedName>
    <definedName name="Miller_4_3" localSheetId="2" hidden="1">{#N/A,#N/A,FALSE,"Expenditures";#N/A,#N/A,FALSE,"Property Placed In-Service";#N/A,#N/A,FALSE,"CWIP Balances"}</definedName>
    <definedName name="Miller_4_3" localSheetId="18" hidden="1">{#N/A,#N/A,FALSE,"Expenditures";#N/A,#N/A,FALSE,"Property Placed In-Service";#N/A,#N/A,FALSE,"CWIP Balances"}</definedName>
    <definedName name="Miller_4_3" hidden="1">{#N/A,#N/A,FALSE,"Expenditures";#N/A,#N/A,FALSE,"Property Placed In-Service";#N/A,#N/A,FALSE,"CWIP Balances"}</definedName>
    <definedName name="Miller_5" localSheetId="2" hidden="1">{#N/A,#N/A,FALSE,"Expenditures";#N/A,#N/A,FALSE,"Property Placed In-Service";#N/A,#N/A,FALSE,"CWIP Balances"}</definedName>
    <definedName name="Miller_5" localSheetId="18" hidden="1">{#N/A,#N/A,FALSE,"Expenditures";#N/A,#N/A,FALSE,"Property Placed In-Service";#N/A,#N/A,FALSE,"CWIP Balances"}</definedName>
    <definedName name="Miller_5" hidden="1">{#N/A,#N/A,FALSE,"Expenditures";#N/A,#N/A,FALSE,"Property Placed In-Service";#N/A,#N/A,FALSE,"CWIP Balances"}</definedName>
    <definedName name="Miller_5_1" localSheetId="2" hidden="1">{#N/A,#N/A,FALSE,"Expenditures";#N/A,#N/A,FALSE,"Property Placed In-Service";#N/A,#N/A,FALSE,"CWIP Balances"}</definedName>
    <definedName name="Miller_5_1" localSheetId="18" hidden="1">{#N/A,#N/A,FALSE,"Expenditures";#N/A,#N/A,FALSE,"Property Placed In-Service";#N/A,#N/A,FALSE,"CWIP Balances"}</definedName>
    <definedName name="Miller_5_1" hidden="1">{#N/A,#N/A,FALSE,"Expenditures";#N/A,#N/A,FALSE,"Property Placed In-Service";#N/A,#N/A,FALSE,"CWIP Balances"}</definedName>
    <definedName name="Miller_5_2" localSheetId="2" hidden="1">{#N/A,#N/A,FALSE,"Expenditures";#N/A,#N/A,FALSE,"Property Placed In-Service";#N/A,#N/A,FALSE,"CWIP Balances"}</definedName>
    <definedName name="Miller_5_2" localSheetId="18" hidden="1">{#N/A,#N/A,FALSE,"Expenditures";#N/A,#N/A,FALSE,"Property Placed In-Service";#N/A,#N/A,FALSE,"CWIP Balances"}</definedName>
    <definedName name="Miller_5_2" hidden="1">{#N/A,#N/A,FALSE,"Expenditures";#N/A,#N/A,FALSE,"Property Placed In-Service";#N/A,#N/A,FALSE,"CWIP Balances"}</definedName>
    <definedName name="Miller_5_3" localSheetId="2" hidden="1">{#N/A,#N/A,FALSE,"Expenditures";#N/A,#N/A,FALSE,"Property Placed In-Service";#N/A,#N/A,FALSE,"CWIP Balances"}</definedName>
    <definedName name="Miller_5_3" localSheetId="18" hidden="1">{#N/A,#N/A,FALSE,"Expenditures";#N/A,#N/A,FALSE,"Property Placed In-Service";#N/A,#N/A,FALSE,"CWIP Balances"}</definedName>
    <definedName name="Miller_5_3" hidden="1">{#N/A,#N/A,FALSE,"Expenditures";#N/A,#N/A,FALSE,"Property Placed In-Service";#N/A,#N/A,FALSE,"CWIP Balances"}</definedName>
    <definedName name="n" localSheetId="18" hidden="1">{"Index",#N/A,FALSE,"Index"}</definedName>
    <definedName name="n" hidden="1">{"Index",#N/A,FALSE,"Index"}</definedName>
    <definedName name="name45" localSheetId="2" hidden="1">{#N/A,#N/A,FALSE,"DAOCM 2차 검토"}</definedName>
    <definedName name="name45" localSheetId="18" hidden="1">{#N/A,#N/A,FALSE,"DAOCM 2차 검토"}</definedName>
    <definedName name="name45" hidden="1">{#N/A,#N/A,FALSE,"DAOCM 2차 검토"}</definedName>
    <definedName name="new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1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new2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K" localSheetId="2" hidden="1">{#N/A,#N/A,FALSE,"Cover";#N/A,#N/A,FALSE,"LUMI";#N/A,#N/A,FALSE,"COMD";#N/A,#N/A,FALSE,"Valuation";#N/A,#N/A,FALSE,"Assumptions";#N/A,#N/A,FALSE,"Pooling";#N/A,#N/A,FALSE,"BalanceSheet"}</definedName>
    <definedName name="OK" localSheetId="18" hidden="1">{#N/A,#N/A,FALSE,"Cover";#N/A,#N/A,FALSE,"LUMI";#N/A,#N/A,FALSE,"COMD";#N/A,#N/A,FALSE,"Valuation";#N/A,#N/A,FALSE,"Assumptions";#N/A,#N/A,FALSE,"Pooling";#N/A,#N/A,FALSE,"BalanceSheet"}</definedName>
    <definedName name="OK" hidden="1">{#N/A,#N/A,FALSE,"Cover";#N/A,#N/A,FALSE,"LUMI";#N/A,#N/A,FALSE,"COMD";#N/A,#N/A,FALSE,"Valuation";#N/A,#N/A,FALSE,"Assumptions";#N/A,#N/A,FALSE,"Pooling";#N/A,#N/A,FALSE,"BalanceSheet"}</definedName>
    <definedName name="OK_1" localSheetId="2" hidden="1">{#N/A,#N/A,FALSE,"Cover";#N/A,#N/A,FALSE,"LUMI";#N/A,#N/A,FALSE,"COMD";#N/A,#N/A,FALSE,"Valuation";#N/A,#N/A,FALSE,"Assumptions";#N/A,#N/A,FALSE,"Pooling";#N/A,#N/A,FALSE,"BalanceSheet"}</definedName>
    <definedName name="OK_1" localSheetId="18" hidden="1">{#N/A,#N/A,FALSE,"Cover";#N/A,#N/A,FALSE,"LUMI";#N/A,#N/A,FALSE,"COMD";#N/A,#N/A,FALSE,"Valuation";#N/A,#N/A,FALSE,"Assumptions";#N/A,#N/A,FALSE,"Pooling";#N/A,#N/A,FALSE,"BalanceSheet"}</definedName>
    <definedName name="OK_1" hidden="1">{#N/A,#N/A,FALSE,"Cover";#N/A,#N/A,FALSE,"LUMI";#N/A,#N/A,FALSE,"COMD";#N/A,#N/A,FALSE,"Valuation";#N/A,#N/A,FALSE,"Assumptions";#N/A,#N/A,FALSE,"Pooling";#N/A,#N/A,FALSE,"BalanceSheet"}</definedName>
    <definedName name="old.cashflow" localSheetId="2" hidden="1">{#N/A,#N/A,TRUE,"Cover";#N/A,#N/A,TRUE,"Inputs";#N/A,#N/A,TRUE,"Results";#N/A,#N/A,TRUE,"Stats";#N/A,#N/A,TRUE,"Capital Cost";#N/A,#N/A,TRUE,"Income Statement";#N/A,#N/A,TRUE,"Cash Flows";#N/A,#N/A,TRUE,"Selldown";#N/A,#N/A,TRUE,"BookDep";#N/A,#N/A,TRUE,"Cash Taxes";#N/A,#N/A,TRUE,"O&amp;M";#N/A,#N/A,TRUE,"Graphs";#N/A,#N/A,TRUE,"Assumptions"}</definedName>
    <definedName name="old.cashflow" localSheetId="18" hidden="1">{#N/A,#N/A,TRUE,"Cover";#N/A,#N/A,TRUE,"Inputs";#N/A,#N/A,TRUE,"Results";#N/A,#N/A,TRUE,"Stats";#N/A,#N/A,TRUE,"Capital Cost";#N/A,#N/A,TRUE,"Income Statement";#N/A,#N/A,TRUE,"Cash Flows";#N/A,#N/A,TRUE,"Selldown";#N/A,#N/A,TRUE,"BookDep";#N/A,#N/A,TRUE,"Cash Taxes";#N/A,#N/A,TRUE,"O&amp;M";#N/A,#N/A,TRUE,"Graphs";#N/A,#N/A,TRUE,"Assumptions"}</definedName>
    <definedName name="old.cashflow" hidden="1">{#N/A,#N/A,TRUE,"Cover";#N/A,#N/A,TRUE,"Inputs";#N/A,#N/A,TRUE,"Results";#N/A,#N/A,TRUE,"Stats";#N/A,#N/A,TRUE,"Capital Cost";#N/A,#N/A,TRUE,"Income Statement";#N/A,#N/A,TRUE,"Cash Flows";#N/A,#N/A,TRUE,"Selldown";#N/A,#N/A,TRUE,"BookDep";#N/A,#N/A,TRUE,"Cash Taxes";#N/A,#N/A,TRUE,"O&amp;M";#N/A,#N/A,TRUE,"Graphs";#N/A,#N/A,TRUE,"Assumptions"}</definedName>
    <definedName name="oo"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o"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orde2" hidden="1">0</definedName>
    <definedName name="order2" hidden="1">0</definedName>
    <definedName name="p" localSheetId="2" hidden="1">{"contributory1",#N/A,FALSE,"Contributory Assets Detail";"contributory2",#N/A,FALSE,"Contributory Assets Detail"}</definedName>
    <definedName name="p" localSheetId="18" hidden="1">{"contributory1",#N/A,FALSE,"Contributory Assets Detail";"contributory2",#N/A,FALSE,"Contributory Assets Detail"}</definedName>
    <definedName name="p" hidden="1">{"contributory1",#N/A,FALSE,"Contributory Assets Detail";"contributory2",#N/A,FALSE,"Contributory Assets Detail"}</definedName>
    <definedName name="p_1" localSheetId="2" hidden="1">{"contributory1",#N/A,FALSE,"Contributory Assets Detail";"contributory2",#N/A,FALSE,"Contributory Assets Detail"}</definedName>
    <definedName name="p_1" localSheetId="18" hidden="1">{"contributory1",#N/A,FALSE,"Contributory Assets Detail";"contributory2",#N/A,FALSE,"Contributory Assets Detail"}</definedName>
    <definedName name="p_1" hidden="1">{"contributory1",#N/A,FALSE,"Contributory Assets Detail";"contributory2",#N/A,FALSE,"Contributory Assets Detail"}</definedName>
    <definedName name="P_2" localSheetId="18" hidden="1">{"_200",#N/A,FALSE,"ALLOCATIONS";"_80_1",#N/A,FALSE,"ALLOCATIONS";"_80_2",#N/A,FALSE,"ALLOCATIONS";"_80_3",#N/A,FALSE,"ALLOCATIONS";"_80_4",#N/A,FALSE,"ALLOCATIONS";"_80_5",#N/A,FALSE,"ALLOCATIONS"}</definedName>
    <definedName name="P_2" hidden="1">{"_200",#N/A,FALSE,"ALLOCATIONS";"_80_1",#N/A,FALSE,"ALLOCATIONS";"_80_2",#N/A,FALSE,"ALLOCATIONS";"_80_3",#N/A,FALSE,"ALLOCATIONS";"_80_4",#N/A,FALSE,"ALLOCATIONS";"_80_5",#N/A,FALSE,"ALLOCATIONS"}</definedName>
    <definedName name="P_3" localSheetId="18" hidden="1">{"_200",#N/A,FALSE,"ALLOCATIONS";"_80_1",#N/A,FALSE,"ALLOCATIONS";"_80_2",#N/A,FALSE,"ALLOCATIONS";"_80_3",#N/A,FALSE,"ALLOCATIONS";"_80_4",#N/A,FALSE,"ALLOCATIONS";"_80_5",#N/A,FALSE,"ALLOCATIONS"}</definedName>
    <definedName name="P_3" hidden="1">{"_200",#N/A,FALSE,"ALLOCATIONS";"_80_1",#N/A,FALSE,"ALLOCATIONS";"_80_2",#N/A,FALSE,"ALLOCATIONS";"_80_3",#N/A,FALSE,"ALLOCATIONS";"_80_4",#N/A,FALSE,"ALLOCATIONS";"_80_5",#N/A,FALSE,"ALLOCATIONS"}</definedName>
    <definedName name="Package" localSheetId="18" hidden="1">{#N/A,#N/A,FALSE,"Cover Page";#N/A,#N/A,FALSE,"Table of Contents";#N/A,#N/A,FALSE,"Executive Summary";#N/A,#N/A,FALSE,"Investment-Acquisition Costs";#N/A,#N/A,FALSE,"Financing Assumptions";#N/A,#N/A,FALSE,"Rent Roll";#N/A,#N/A,FALSE,"Taxes and Assessments"}</definedName>
    <definedName name="Package" hidden="1">{#N/A,#N/A,FALSE,"Cover Page";#N/A,#N/A,FALSE,"Table of Contents";#N/A,#N/A,FALSE,"Executive Summary";#N/A,#N/A,FALSE,"Investment-Acquisition Costs";#N/A,#N/A,FALSE,"Financing Assumptions";#N/A,#N/A,FALSE,"Rent Roll";#N/A,#N/A,FALSE,"Taxes and Assessments"}</definedName>
    <definedName name="panther_wrn.test1." localSheetId="2" hidden="1">{"Income Statement",#N/A,FALSE,"CFMODEL";"Balance Sheet",#N/A,FALSE,"CFMODEL"}</definedName>
    <definedName name="panther_wrn.test1." localSheetId="18" hidden="1">{"Income Statement",#N/A,FALSE,"CFMODEL";"Balance Sheet",#N/A,FALSE,"CFMODEL"}</definedName>
    <definedName name="panther_wrn.test1." hidden="1">{"Income Statement",#N/A,FALSE,"CFMODEL";"Balance Sheet",#N/A,FALSE,"CFMODEL"}</definedName>
    <definedName name="panther_wrn.test1._1" localSheetId="2" hidden="1">{"Income Statement",#N/A,FALSE,"CFMODEL";"Balance Sheet",#N/A,FALSE,"CFMODEL"}</definedName>
    <definedName name="panther_wrn.test1._1" localSheetId="18" hidden="1">{"Income Statement",#N/A,FALSE,"CFMODEL";"Balance Sheet",#N/A,FALSE,"CFMODEL"}</definedName>
    <definedName name="panther_wrn.test1._1" hidden="1">{"Income Statement",#N/A,FALSE,"CFMODEL";"Balance Sheet",#N/A,FALSE,"CFMODEL"}</definedName>
    <definedName name="panther_wrn.test2." localSheetId="2" hidden="1">{"SourcesUses",#N/A,TRUE,"CFMODEL";"TransOverview",#N/A,TRUE,"CFMODEL"}</definedName>
    <definedName name="panther_wrn.test2." localSheetId="18" hidden="1">{"SourcesUses",#N/A,TRUE,"CFMODEL";"TransOverview",#N/A,TRUE,"CFMODEL"}</definedName>
    <definedName name="panther_wrn.test2." hidden="1">{"SourcesUses",#N/A,TRUE,"CFMODEL";"TransOverview",#N/A,TRUE,"CFMODEL"}</definedName>
    <definedName name="panther_wrn.test2._1" localSheetId="2" hidden="1">{"SourcesUses",#N/A,TRUE,"CFMODEL";"TransOverview",#N/A,TRUE,"CFMODEL"}</definedName>
    <definedName name="panther_wrn.test2._1" localSheetId="18" hidden="1">{"SourcesUses",#N/A,TRUE,"CFMODEL";"TransOverview",#N/A,TRUE,"CFMODEL"}</definedName>
    <definedName name="panther_wrn.test2._1" hidden="1">{"SourcesUses",#N/A,TRUE,"CFMODEL";"TransOverview",#N/A,TRUE,"CFMODEL"}</definedName>
    <definedName name="panther_wrn.test3." localSheetId="2" hidden="1">{"SourcesUses",#N/A,TRUE,#N/A;"TransOverview",#N/A,TRUE,"CFMODEL"}</definedName>
    <definedName name="panther_wrn.test3." localSheetId="18" hidden="1">{"SourcesUses",#N/A,TRUE,#N/A;"TransOverview",#N/A,TRUE,"CFMODEL"}</definedName>
    <definedName name="panther_wrn.test3." hidden="1">{"SourcesUses",#N/A,TRUE,#N/A;"TransOverview",#N/A,TRUE,"CFMODEL"}</definedName>
    <definedName name="panther_wrn.test3._1" localSheetId="2" hidden="1">{"SourcesUses",#N/A,TRUE,#N/A;"TransOverview",#N/A,TRUE,"CFMODEL"}</definedName>
    <definedName name="panther_wrn.test3._1" localSheetId="18" hidden="1">{"SourcesUses",#N/A,TRUE,#N/A;"TransOverview",#N/A,TRUE,"CFMODEL"}</definedName>
    <definedName name="panther_wrn.test3._1" hidden="1">{"SourcesUses",#N/A,TRUE,#N/A;"TransOverview",#N/A,TRUE,"CFMODEL"}</definedName>
    <definedName name="panther_wrn.test4." localSheetId="2" hidden="1">{"SourcesUses",#N/A,TRUE,"FundsFlow";"TransOverview",#N/A,TRUE,"FundsFlow"}</definedName>
    <definedName name="panther_wrn.test4." localSheetId="18" hidden="1">{"SourcesUses",#N/A,TRUE,"FundsFlow";"TransOverview",#N/A,TRUE,"FundsFlow"}</definedName>
    <definedName name="panther_wrn.test4." hidden="1">{"SourcesUses",#N/A,TRUE,"FundsFlow";"TransOverview",#N/A,TRUE,"FundsFlow"}</definedName>
    <definedName name="panther_wrn.test4._1" localSheetId="2" hidden="1">{"SourcesUses",#N/A,TRUE,"FundsFlow";"TransOverview",#N/A,TRUE,"FundsFlow"}</definedName>
    <definedName name="panther_wrn.test4._1" localSheetId="18" hidden="1">{"SourcesUses",#N/A,TRUE,"FundsFlow";"TransOverview",#N/A,TRUE,"FundsFlow"}</definedName>
    <definedName name="panther_wrn.test4._1" hidden="1">{"SourcesUses",#N/A,TRUE,"FundsFlow";"TransOverview",#N/A,TRUE,"FundsFlow"}</definedName>
    <definedName name="PartnerNumber" localSheetId="18" hidden="1">#REF!</definedName>
    <definedName name="PartnerNumber" hidden="1">#REF!</definedName>
    <definedName name="paste" localSheetId="18" hidden="1">#REF!</definedName>
    <definedName name="paste" hidden="1">#REF!</definedName>
    <definedName name="pig_dig5" localSheetId="2" hidden="1">{#N/A,#N/A,FALSE,"T COST";#N/A,#N/A,FALSE,"COST_FH"}</definedName>
    <definedName name="pig_dig5" localSheetId="18" hidden="1">{#N/A,#N/A,FALSE,"T COST";#N/A,#N/A,FALSE,"COST_FH"}</definedName>
    <definedName name="pig_dig5" hidden="1">{#N/A,#N/A,FALSE,"T COST";#N/A,#N/A,FALSE,"COST_FH"}</definedName>
    <definedName name="pig_dog" localSheetId="2" hidden="1">{2;#N/A;"R13C16:R17C16";#N/A;"R13C14:R17C15";FALSE;FALSE;FALSE;95;#N/A;#N/A;"R13C19";#N/A;FALSE;FALSE;FALSE;FALSE;#N/A;"";#N/A;FALSE;"";"";#N/A;#N/A;#N/A}</definedName>
    <definedName name="pig_dog" localSheetId="18" hidden="1">{2;#N/A;"R13C16:R17C16";#N/A;"R13C14:R17C15";FALSE;FALSE;FALSE;95;#N/A;#N/A;"R13C19";#N/A;FALSE;FALSE;FALSE;FALSE;#N/A;"";#N/A;FALSE;"";"";#N/A;#N/A;#N/A}</definedName>
    <definedName name="pig_dog" hidden="1">{2;#N/A;"R13C16:R17C16";#N/A;"R13C14:R17C15";FALSE;FALSE;FALSE;95;#N/A;#N/A;"R13C19";#N/A;FALSE;FALSE;FALSE;FALSE;#N/A;"";#N/A;FALSE;"";"";#N/A;#N/A;#N/A}</definedName>
    <definedName name="pig_dog\" localSheetId="2" hidden="1">{"EXCELHLP.HLP!1802";5;10;5;10;13;13;13;8;5;5;10;14;13;13;13;13;5;10;14;13;5;10;1;2;24}</definedName>
    <definedName name="pig_dog\" localSheetId="18" hidden="1">{"EXCELHLP.HLP!1802";5;10;5;10;13;13;13;8;5;5;10;14;13;13;13;13;5;10;14;13;5;10;1;2;24}</definedName>
    <definedName name="pig_dog\" hidden="1">{"EXCELHLP.HLP!1802";5;10;5;10;13;13;13;8;5;5;10;14;13;13;13;13;5;10;14;13;5;10;1;2;24}</definedName>
    <definedName name="pig_dog2" localSheetId="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localSheetId="2" hidden="1">{#N/A,#N/A,FALSE,"Results";#N/A,#N/A,FALSE,"Input Data";#N/A,#N/A,FALSE,"Generation Calculation";#N/A,#N/A,FALSE,"Unit Heat Rate Calculation";#N/A,#N/A,FALSE,"BEFF.XLS";#N/A,#N/A,FALSE,"TURBEFF.XLS";#N/A,#N/A,FALSE,"Final FWH Extraction Flow";#N/A,#N/A,FALSE,"Condenser Performance";#N/A,#N/A,FALSE,"Stage Pressure Correction"}</definedName>
    <definedName name="pig_dog3"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localSheetId="2" hidden="1">{#N/A,#N/A,FALSE,"SUMMARY";#N/A,#N/A,FALSE,"INPUTDATA";#N/A,#N/A,FALSE,"Condenser Performance"}</definedName>
    <definedName name="pig_dog4" localSheetId="18" hidden="1">{#N/A,#N/A,FALSE,"SUMMARY";#N/A,#N/A,FALSE,"INPUTDATA";#N/A,#N/A,FALSE,"Condenser Performance"}</definedName>
    <definedName name="pig_dog4" hidden="1">{#N/A,#N/A,FALSE,"SUMMARY";#N/A,#N/A,FALSE,"INPUTDATA";#N/A,#N/A,FALSE,"Condenser Performance"}</definedName>
    <definedName name="pig_dog6" localSheetId="2" hidden="1">{#N/A,#N/A,FALSE,"INPUTDATA";#N/A,#N/A,FALSE,"SUMMARY";#N/A,#N/A,FALSE,"CTAREP";#N/A,#N/A,FALSE,"CTBREP";#N/A,#N/A,FALSE,"TURBEFF";#N/A,#N/A,FALSE,"Condenser Performance"}</definedName>
    <definedName name="pig_dog6" localSheetId="18" hidden="1">{#N/A,#N/A,FALSE,"INPUTDATA";#N/A,#N/A,FALSE,"SUMMARY";#N/A,#N/A,FALSE,"CTAREP";#N/A,#N/A,FALSE,"CTBREP";#N/A,#N/A,FALSE,"TURBEFF";#N/A,#N/A,FALSE,"Condenser Performance"}</definedName>
    <definedName name="pig_dog6" hidden="1">{#N/A,#N/A,FALSE,"INPUTDATA";#N/A,#N/A,FALSE,"SUMMARY";#N/A,#N/A,FALSE,"CTAREP";#N/A,#N/A,FALSE,"CTBREP";#N/A,#N/A,FALSE,"TURBEFF";#N/A,#N/A,FALSE,"Condenser Performance"}</definedName>
    <definedName name="pig_dog7" localSheetId="2" hidden="1">{#N/A,#N/A,FALSE,"INPUTDATA";#N/A,#N/A,FALSE,"SUMMARY"}</definedName>
    <definedName name="pig_dog7" localSheetId="18" hidden="1">{#N/A,#N/A,FALSE,"INPUTDATA";#N/A,#N/A,FALSE,"SUMMARY"}</definedName>
    <definedName name="pig_dog7" hidden="1">{#N/A,#N/A,FALSE,"INPUTDATA";#N/A,#N/A,FALSE,"SUMMARY"}</definedName>
    <definedName name="pig_dog8" localSheetId="2" hidden="1">{#N/A,#N/A,FALSE,"INPUTDATA";#N/A,#N/A,FALSE,"SUMMARY";#N/A,#N/A,FALSE,"CTAREP";#N/A,#N/A,FALSE,"CTBREP";#N/A,#N/A,FALSE,"PMG4ST86";#N/A,#N/A,FALSE,"TURBEFF";#N/A,#N/A,FALSE,"Condenser Performance"}</definedName>
    <definedName name="pig_dog8" localSheetId="18" hidden="1">{#N/A,#N/A,FALSE,"INPUTDATA";#N/A,#N/A,FALSE,"SUMMARY";#N/A,#N/A,FALSE,"CTAREP";#N/A,#N/A,FALSE,"CTBREP";#N/A,#N/A,FALSE,"PMG4ST86";#N/A,#N/A,FALSE,"TURBEFF";#N/A,#N/A,FALSE,"Condenser Performance"}</definedName>
    <definedName name="pig_dog8" hidden="1">{#N/A,#N/A,FALSE,"INPUTDATA";#N/A,#N/A,FALSE,"SUMMARY";#N/A,#N/A,FALSE,"CTAREP";#N/A,#N/A,FALSE,"CTBREP";#N/A,#N/A,FALSE,"PMG4ST86";#N/A,#N/A,FALSE,"TURBEFF";#N/A,#N/A,FALSE,"Condenser Performance"}</definedName>
    <definedName name="poso_wrn.test1." localSheetId="2" hidden="1">{"Income Statement",#N/A,FALSE,"CFMODEL";"Balance Sheet",#N/A,FALSE,"CFMODEL"}</definedName>
    <definedName name="poso_wrn.test1." localSheetId="18" hidden="1">{"Income Statement",#N/A,FALSE,"CFMODEL";"Balance Sheet",#N/A,FALSE,"CFMODEL"}</definedName>
    <definedName name="poso_wrn.test1." hidden="1">{"Income Statement",#N/A,FALSE,"CFMODEL";"Balance Sheet",#N/A,FALSE,"CFMODEL"}</definedName>
    <definedName name="poso_wrn.test1._1" localSheetId="2" hidden="1">{"Income Statement",#N/A,FALSE,"CFMODEL";"Balance Sheet",#N/A,FALSE,"CFMODEL"}</definedName>
    <definedName name="poso_wrn.test1._1" localSheetId="18" hidden="1">{"Income Statement",#N/A,FALSE,"CFMODEL";"Balance Sheet",#N/A,FALSE,"CFMODEL"}</definedName>
    <definedName name="poso_wrn.test1._1" hidden="1">{"Income Statement",#N/A,FALSE,"CFMODEL";"Balance Sheet",#N/A,FALSE,"CFMODEL"}</definedName>
    <definedName name="poso_wrn.test2." localSheetId="2" hidden="1">{"SourcesUses",#N/A,TRUE,"CFMODEL";"TransOverview",#N/A,TRUE,"CFMODEL"}</definedName>
    <definedName name="poso_wrn.test2." localSheetId="18" hidden="1">{"SourcesUses",#N/A,TRUE,"CFMODEL";"TransOverview",#N/A,TRUE,"CFMODEL"}</definedName>
    <definedName name="poso_wrn.test2." hidden="1">{"SourcesUses",#N/A,TRUE,"CFMODEL";"TransOverview",#N/A,TRUE,"CFMODEL"}</definedName>
    <definedName name="poso_wrn.test2._1" localSheetId="2" hidden="1">{"SourcesUses",#N/A,TRUE,"CFMODEL";"TransOverview",#N/A,TRUE,"CFMODEL"}</definedName>
    <definedName name="poso_wrn.test2._1" localSheetId="18" hidden="1">{"SourcesUses",#N/A,TRUE,"CFMODEL";"TransOverview",#N/A,TRUE,"CFMODEL"}</definedName>
    <definedName name="poso_wrn.test2._1" hidden="1">{"SourcesUses",#N/A,TRUE,"CFMODEL";"TransOverview",#N/A,TRUE,"CFMODEL"}</definedName>
    <definedName name="poso_wrn.test3." localSheetId="2" hidden="1">{"SourcesUses",#N/A,TRUE,#N/A;"TransOverview",#N/A,TRUE,"CFMODEL"}</definedName>
    <definedName name="poso_wrn.test3." localSheetId="18" hidden="1">{"SourcesUses",#N/A,TRUE,#N/A;"TransOverview",#N/A,TRUE,"CFMODEL"}</definedName>
    <definedName name="poso_wrn.test3." hidden="1">{"SourcesUses",#N/A,TRUE,#N/A;"TransOverview",#N/A,TRUE,"CFMODEL"}</definedName>
    <definedName name="poso_wrn.test3._1" localSheetId="2" hidden="1">{"SourcesUses",#N/A,TRUE,#N/A;"TransOverview",#N/A,TRUE,"CFMODEL"}</definedName>
    <definedName name="poso_wrn.test3._1" localSheetId="18" hidden="1">{"SourcesUses",#N/A,TRUE,#N/A;"TransOverview",#N/A,TRUE,"CFMODEL"}</definedName>
    <definedName name="poso_wrn.test3._1" hidden="1">{"SourcesUses",#N/A,TRUE,#N/A;"TransOverview",#N/A,TRUE,"CFMODEL"}</definedName>
    <definedName name="poso_wrn.test4." localSheetId="2" hidden="1">{"SourcesUses",#N/A,TRUE,"FundsFlow";"TransOverview",#N/A,TRUE,"FundsFlow"}</definedName>
    <definedName name="poso_wrn.test4." localSheetId="18" hidden="1">{"SourcesUses",#N/A,TRUE,"FundsFlow";"TransOverview",#N/A,TRUE,"FundsFlow"}</definedName>
    <definedName name="poso_wrn.test4." hidden="1">{"SourcesUses",#N/A,TRUE,"FundsFlow";"TransOverview",#N/A,TRUE,"FundsFlow"}</definedName>
    <definedName name="poso_wrn.test4._1" localSheetId="2" hidden="1">{"SourcesUses",#N/A,TRUE,"FundsFlow";"TransOverview",#N/A,TRUE,"FundsFlow"}</definedName>
    <definedName name="poso_wrn.test4._1" localSheetId="18" hidden="1">{"SourcesUses",#N/A,TRUE,"FundsFlow";"TransOverview",#N/A,TRUE,"FundsFlow"}</definedName>
    <definedName name="poso_wrn.test4._1" hidden="1">{"SourcesUses",#N/A,TRUE,"FundsFlow";"TransOverview",#N/A,TRUE,"FundsFlow"}</definedName>
    <definedName name="ppok" localSheetId="2"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ok"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ppppp" localSheetId="18" hidden="1">{"NewCo_View",#N/A,FALSE,"Calculations"}</definedName>
    <definedName name="ppppp" hidden="1">{"NewCo_View",#N/A,FALSE,"Calculations"}</definedName>
    <definedName name="Print" localSheetId="18">#REF!</definedName>
    <definedName name="Print">#REF!</definedName>
    <definedName name="Print_1" localSheetId="18">#REF!</definedName>
    <definedName name="Print_1">#REF!</definedName>
    <definedName name="Print_12" localSheetId="18">#REF!</definedName>
    <definedName name="Print_12">#REF!</definedName>
    <definedName name="Print_2" localSheetId="18">#REF!</definedName>
    <definedName name="Print_2">#REF!</definedName>
    <definedName name="PRINT_3" localSheetId="18">#REF!</definedName>
    <definedName name="PRINT_3">#REF!</definedName>
    <definedName name="PRINT_4" localSheetId="18">#REF!</definedName>
    <definedName name="PRINT_4">#REF!</definedName>
    <definedName name="PRINT_ADMINISTR" localSheetId="18">#REF!</definedName>
    <definedName name="PRINT_ADMINISTR">#REF!</definedName>
    <definedName name="PRINT_ALL" localSheetId="18">#REF!</definedName>
    <definedName name="PRINT_ALL">#REF!</definedName>
    <definedName name="_xlnm.Print_Area" localSheetId="1">'Att 1 - Project Rev Req'!$A$1:$K$115</definedName>
    <definedName name="_xlnm.Print_Area" localSheetId="12">'Att 10 - Depreciation Rates'!$A$1:$G$50</definedName>
    <definedName name="_xlnm.Print_Area" localSheetId="13">'Att 11 - Prior Period Adj'!$A$1:$F$35</definedName>
    <definedName name="_xlnm.Print_Area" localSheetId="14">'Att 12 - Revenue Credits'!$A$1:$F$35</definedName>
    <definedName name="_xlnm.Print_Area" localSheetId="16">'Att 13.1 -Averaging &amp; Proration'!$A$1:$Q$107</definedName>
    <definedName name="_xlnm.Print_Area" localSheetId="17">'Att 13.2 -Excess-Deficient ADIT'!$A$1:$T$46</definedName>
    <definedName name="_xlnm.Print_Area" localSheetId="2">'Att 1a - Project Plant Detail'!$A$1:$P$47</definedName>
    <definedName name="_xlnm.Print_Area" localSheetId="3">'Att 2 - Incentive Return'!$A$1:$J$44</definedName>
    <definedName name="_xlnm.Print_Area" localSheetId="4">'Att 3 - True-up'!$A$1:$L$45</definedName>
    <definedName name="_xlnm.Print_Area" localSheetId="5">'Att 4 - Rate Base'!$A$1:$K$86</definedName>
    <definedName name="_xlnm.Print_Area" localSheetId="6">'Att 5 - Return on Rate Base'!$A$1:$J$48</definedName>
    <definedName name="_xlnm.Print_Area" localSheetId="7">'Att 6 - True-up Interest'!$A$1:$I$57</definedName>
    <definedName name="_xlnm.Print_Area" localSheetId="8">'Att 6a - Interest Rate Calc'!$A$1:$J$33</definedName>
    <definedName name="_xlnm.Print_Area" localSheetId="9">'Att 7 - Tax Rates'!$A$1:$L$29</definedName>
    <definedName name="_xlnm.Print_Area" localSheetId="10">'Att 8 - Interim Debt'!$A$1:$I$64</definedName>
    <definedName name="_xlnm.Print_Area" localSheetId="11">'Att 9 - Construction Debt'!$A$1:$G$42</definedName>
    <definedName name="_xlnm.Print_Area" localSheetId="0">'Attachment H-27A'!$A$1:$M$233</definedName>
    <definedName name="_xlnm.Print_Area" localSheetId="18">'WP1-ADIT'!$A$1:$J$106</definedName>
    <definedName name="_xlnm.Print_Area" localSheetId="19">'WP2 - Tax Rates'!$A$1:$I$17</definedName>
    <definedName name="_xlnm.Print_Area" localSheetId="20">'WP3 - Perm Tax'!$A$1:$I$24</definedName>
    <definedName name="_xlnm.Print_Area" localSheetId="21">'WP4 - Cost Commitment'!$A$1:$J$22</definedName>
    <definedName name="_xlnm.Print_Area" localSheetId="22">'WP5 - Att 3 Support'!$A$1:$F$17</definedName>
    <definedName name="_xlnm.Print_Area">#REF!</definedName>
    <definedName name="Print_area_M1" localSheetId="18">#REF!</definedName>
    <definedName name="Print_area_M1">#REF!</definedName>
    <definedName name="Print_Area_MI">#REF!</definedName>
    <definedName name="print_area_mi01">#REF!</definedName>
    <definedName name="Print_Area_MI1">#REF!</definedName>
    <definedName name="print_area_mi1a">#REF!</definedName>
    <definedName name="Print_area_MI2">#REF!</definedName>
    <definedName name="print_area_mi3">#REF!</definedName>
    <definedName name="print_area_mia">#REF!</definedName>
    <definedName name="print_area_mii">#REF!</definedName>
    <definedName name="Print_Area_Reset">#N/A</definedName>
    <definedName name="Print_Area1" localSheetId="18" hidden="1">#REF!</definedName>
    <definedName name="Print_Area1" hidden="1">#REF!</definedName>
    <definedName name="Print_Area2">#REF!</definedName>
    <definedName name="print_areaMI1c">#REF!</definedName>
    <definedName name="PRINT_ASSUMPT" localSheetId="18">#REF!</definedName>
    <definedName name="PRINT_ASSUMPT">#REF!</definedName>
    <definedName name="PRINT_CONSTR_AN" localSheetId="18">#REF!</definedName>
    <definedName name="PRINT_CONSTR_AN">#REF!</definedName>
    <definedName name="PRINT_DEVELOPME" localSheetId="18">#REF!</definedName>
    <definedName name="PRINT_DEVELOPME">#REF!</definedName>
    <definedName name="PRINT_EXECUTIVE" localSheetId="18">#REF!</definedName>
    <definedName name="PRINT_EXECUTIVE">#REF!</definedName>
    <definedName name="PRINT_FINANCE" localSheetId="18">#REF!</definedName>
    <definedName name="PRINT_FINANCE">#REF!</definedName>
    <definedName name="Print_Hide9" localSheetId="18">#REF!</definedName>
    <definedName name="Print_Hide9">#REF!</definedName>
    <definedName name="PRINT_INTL_OPNS" localSheetId="18">#REF!</definedName>
    <definedName name="PRINT_INTL_OPNS">#REF!</definedName>
    <definedName name="PRINT_LEGAL" localSheetId="18">#REF!</definedName>
    <definedName name="PRINT_LEGAL">#REF!</definedName>
    <definedName name="Print_Macro__p" localSheetId="18">#REF!</definedName>
    <definedName name="Print_Macro__p">#REF!</definedName>
    <definedName name="PRINT_OPERATION" localSheetId="18">#REF!</definedName>
    <definedName name="PRINT_OPERATION">#REF!</definedName>
    <definedName name="PRINT_OSWEGO" localSheetId="18">#REF!</definedName>
    <definedName name="PRINT_OSWEGO">#REF!</definedName>
    <definedName name="print_range_warning" localSheetId="18">#REF!</definedName>
    <definedName name="print_range_warning">#REF!</definedName>
    <definedName name="Print_Rank" localSheetId="18">#REF!</definedName>
    <definedName name="Print_Rank">#REF!</definedName>
    <definedName name="PRINT_REGULATOR" localSheetId="18">#REF!</definedName>
    <definedName name="PRINT_REGULATOR">#REF!</definedName>
    <definedName name="PRINT_SIPS" localSheetId="18">#REF!</definedName>
    <definedName name="PRINT_SIPS">#REF!</definedName>
    <definedName name="PRINT_STR_PLANN" localSheetId="18">#REF!</definedName>
    <definedName name="PRINT_STR_PLANN">#REF!</definedName>
    <definedName name="PRINT_SUMMARY" localSheetId="18">#REF!</definedName>
    <definedName name="PRINT_SUMMARY">#REF!</definedName>
    <definedName name="Print_Title">#REF!</definedName>
    <definedName name="_xlnm.Print_Titles" localSheetId="18">#REF!</definedName>
    <definedName name="_xlnm.Print_Titles">#REF!</definedName>
    <definedName name="PRINT_TITLES_MI" localSheetId="18">#REF!</definedName>
    <definedName name="PRINT_TITLES_MI">#REF!</definedName>
    <definedName name="Print1" localSheetId="18">#REF!</definedName>
    <definedName name="Print1">#REF!</definedName>
    <definedName name="PRINT2" localSheetId="18">#REF!</definedName>
    <definedName name="PRINT2">#REF!</definedName>
    <definedName name="Print3" localSheetId="18">#REF!</definedName>
    <definedName name="Print3">#REF!</definedName>
    <definedName name="Print4" localSheetId="18">#REF!</definedName>
    <definedName name="Print4">#REF!</definedName>
    <definedName name="Print5" localSheetId="18">#REF!</definedName>
    <definedName name="Print5">#REF!</definedName>
    <definedName name="printa" localSheetId="18">#REF!</definedName>
    <definedName name="printa">#REF!</definedName>
    <definedName name="PrintBuyer" localSheetId="18" hidden="1">{#N/A,"DR",FALSE,"increm pf",#N/A,"MAMSI";FALSE,"increm pf",#N/A,"MAXI",FALSE,"increm pf";#N/A,"PCAM",FALSE,"increm pf",#N/A,"PHSV";FALSE,"increm pf",#N/A,"SIE",FALSE,"increm pf"}</definedName>
    <definedName name="PrintBuyer" hidden="1">{#N/A,"DR",FALSE,"increm pf",#N/A,"MAMSI";FALSE,"increm pf",#N/A,"MAXI",FALSE,"increm pf";#N/A,"PCAM",FALSE,"increm pf",#N/A,"PHSV";FALSE,"increm pf",#N/A,"SIE",FALSE,"increm pf"}</definedName>
    <definedName name="PrintConsolPage">#REF!</definedName>
    <definedName name="PrintDetailPages" localSheetId="18">#REF!</definedName>
    <definedName name="PrintDetailPages">#REF!</definedName>
    <definedName name="printer">#N/A</definedName>
    <definedName name="PrintManagerQuery" localSheetId="18">#REF!</definedName>
    <definedName name="PrintManagerQuery">#REF!</definedName>
    <definedName name="PrintSelectedSheetsMacroButton" localSheetId="18">#REF!</definedName>
    <definedName name="PrintSelectedSheetsMacroButton">#REF!</definedName>
    <definedName name="printsum" localSheetId="18">#REF!</definedName>
    <definedName name="printsum">#REF!</definedName>
    <definedName name="prntall" localSheetId="18" hidden="1">{#N/A,#N/A,FALSE,"Land";#N/A,#N/A,FALSE,"Cost Analysis";"Summary",#N/A,FALSE,"Equipment"}</definedName>
    <definedName name="prntall" hidden="1">{#N/A,#N/A,FALSE,"Land";#N/A,#N/A,FALSE,"Cost Analysis";"Summary",#N/A,FALSE,"Equipment"}</definedName>
    <definedName name="Pship_EIN" hidden="1">#REF!</definedName>
    <definedName name="Pship_NA1" hidden="1">#REF!</definedName>
    <definedName name="Pship_NA2" hidden="1">#REF!</definedName>
    <definedName name="Pship_NA3" hidden="1">#REF!</definedName>
    <definedName name="Pship_NA4" hidden="1">#REF!</definedName>
    <definedName name="Pship_NA5" hidden="1">#REF!</definedName>
    <definedName name="Pship_ServiceCenter" localSheetId="18" hidden="1">#REF!</definedName>
    <definedName name="Pship_ServiceCenter" hidden="1">#REF!</definedName>
    <definedName name="qqq" localSheetId="2" hidden="1">{#N/A,#N/A,FALSE,"schA"}</definedName>
    <definedName name="qqq" localSheetId="18" hidden="1">{#N/A,#N/A,FALSE,"schA"}</definedName>
    <definedName name="qqq" hidden="1">{#N/A,#N/A,FALSE,"schA"}</definedName>
    <definedName name="qqq_1" localSheetId="2" hidden="1">{#N/A,#N/A,FALSE,"schA"}</definedName>
    <definedName name="qqq_1" localSheetId="18" hidden="1">{#N/A,#N/A,FALSE,"schA"}</definedName>
    <definedName name="qqq_1" hidden="1">{#N/A,#N/A,FALSE,"schA"}</definedName>
    <definedName name="qqq_1_1" localSheetId="2" hidden="1">{#N/A,#N/A,FALSE,"schA"}</definedName>
    <definedName name="qqq_1_1" localSheetId="18" hidden="1">{#N/A,#N/A,FALSE,"schA"}</definedName>
    <definedName name="qqq_1_1" hidden="1">{#N/A,#N/A,FALSE,"schA"}</definedName>
    <definedName name="qqq_1_2" localSheetId="2" hidden="1">{#N/A,#N/A,FALSE,"schA"}</definedName>
    <definedName name="qqq_1_2" localSheetId="18" hidden="1">{#N/A,#N/A,FALSE,"schA"}</definedName>
    <definedName name="qqq_1_2" hidden="1">{#N/A,#N/A,FALSE,"schA"}</definedName>
    <definedName name="qqq_1_3" localSheetId="2" hidden="1">{#N/A,#N/A,FALSE,"schA"}</definedName>
    <definedName name="qqq_1_3" localSheetId="18" hidden="1">{#N/A,#N/A,FALSE,"schA"}</definedName>
    <definedName name="qqq_1_3" hidden="1">{#N/A,#N/A,FALSE,"schA"}</definedName>
    <definedName name="qqq_2" localSheetId="2" hidden="1">{#N/A,#N/A,FALSE,"schA"}</definedName>
    <definedName name="qqq_2" localSheetId="18" hidden="1">{#N/A,#N/A,FALSE,"schA"}</definedName>
    <definedName name="qqq_2" hidden="1">{#N/A,#N/A,FALSE,"schA"}</definedName>
    <definedName name="qqq_2_1" localSheetId="2" hidden="1">{#N/A,#N/A,FALSE,"schA"}</definedName>
    <definedName name="qqq_2_1" localSheetId="18" hidden="1">{#N/A,#N/A,FALSE,"schA"}</definedName>
    <definedName name="qqq_2_1" hidden="1">{#N/A,#N/A,FALSE,"schA"}</definedName>
    <definedName name="qqq_2_2" localSheetId="2" hidden="1">{#N/A,#N/A,FALSE,"schA"}</definedName>
    <definedName name="qqq_2_2" localSheetId="18" hidden="1">{#N/A,#N/A,FALSE,"schA"}</definedName>
    <definedName name="qqq_2_2" hidden="1">{#N/A,#N/A,FALSE,"schA"}</definedName>
    <definedName name="qqq_2_3" localSheetId="2" hidden="1">{#N/A,#N/A,FALSE,"schA"}</definedName>
    <definedName name="qqq_2_3" localSheetId="18" hidden="1">{#N/A,#N/A,FALSE,"schA"}</definedName>
    <definedName name="qqq_2_3" hidden="1">{#N/A,#N/A,FALSE,"schA"}</definedName>
    <definedName name="qqq_3" localSheetId="2" hidden="1">{#N/A,#N/A,FALSE,"schA"}</definedName>
    <definedName name="qqq_3" localSheetId="18" hidden="1">{#N/A,#N/A,FALSE,"schA"}</definedName>
    <definedName name="qqq_3" hidden="1">{#N/A,#N/A,FALSE,"schA"}</definedName>
    <definedName name="qqq_3_1" localSheetId="2" hidden="1">{#N/A,#N/A,FALSE,"schA"}</definedName>
    <definedName name="qqq_3_1" localSheetId="18" hidden="1">{#N/A,#N/A,FALSE,"schA"}</definedName>
    <definedName name="qqq_3_1" hidden="1">{#N/A,#N/A,FALSE,"schA"}</definedName>
    <definedName name="qqq_3_2" localSheetId="2" hidden="1">{#N/A,#N/A,FALSE,"schA"}</definedName>
    <definedName name="qqq_3_2" localSheetId="18" hidden="1">{#N/A,#N/A,FALSE,"schA"}</definedName>
    <definedName name="qqq_3_2" hidden="1">{#N/A,#N/A,FALSE,"schA"}</definedName>
    <definedName name="qqq_3_3" localSheetId="2" hidden="1">{#N/A,#N/A,FALSE,"schA"}</definedName>
    <definedName name="qqq_3_3" localSheetId="18" hidden="1">{#N/A,#N/A,FALSE,"schA"}</definedName>
    <definedName name="qqq_3_3" hidden="1">{#N/A,#N/A,FALSE,"schA"}</definedName>
    <definedName name="qqq_4" localSheetId="2" hidden="1">{#N/A,#N/A,FALSE,"schA"}</definedName>
    <definedName name="qqq_4" localSheetId="18" hidden="1">{#N/A,#N/A,FALSE,"schA"}</definedName>
    <definedName name="qqq_4" hidden="1">{#N/A,#N/A,FALSE,"schA"}</definedName>
    <definedName name="qqq_4_1" localSheetId="2" hidden="1">{#N/A,#N/A,FALSE,"schA"}</definedName>
    <definedName name="qqq_4_1" localSheetId="18" hidden="1">{#N/A,#N/A,FALSE,"schA"}</definedName>
    <definedName name="qqq_4_1" hidden="1">{#N/A,#N/A,FALSE,"schA"}</definedName>
    <definedName name="qqq_4_2" localSheetId="2" hidden="1">{#N/A,#N/A,FALSE,"schA"}</definedName>
    <definedName name="qqq_4_2" localSheetId="18" hidden="1">{#N/A,#N/A,FALSE,"schA"}</definedName>
    <definedName name="qqq_4_2" hidden="1">{#N/A,#N/A,FALSE,"schA"}</definedName>
    <definedName name="qqq_4_3" localSheetId="2" hidden="1">{#N/A,#N/A,FALSE,"schA"}</definedName>
    <definedName name="qqq_4_3" localSheetId="18" hidden="1">{#N/A,#N/A,FALSE,"schA"}</definedName>
    <definedName name="qqq_4_3" hidden="1">{#N/A,#N/A,FALSE,"schA"}</definedName>
    <definedName name="qqq_5" localSheetId="2" hidden="1">{#N/A,#N/A,FALSE,"schA"}</definedName>
    <definedName name="qqq_5" localSheetId="18" hidden="1">{#N/A,#N/A,FALSE,"schA"}</definedName>
    <definedName name="qqq_5" hidden="1">{#N/A,#N/A,FALSE,"schA"}</definedName>
    <definedName name="qqq_5_1" localSheetId="2" hidden="1">{#N/A,#N/A,FALSE,"schA"}</definedName>
    <definedName name="qqq_5_1" localSheetId="18" hidden="1">{#N/A,#N/A,FALSE,"schA"}</definedName>
    <definedName name="qqq_5_1" hidden="1">{#N/A,#N/A,FALSE,"schA"}</definedName>
    <definedName name="qqq_5_2" localSheetId="2" hidden="1">{#N/A,#N/A,FALSE,"schA"}</definedName>
    <definedName name="qqq_5_2" localSheetId="18" hidden="1">{#N/A,#N/A,FALSE,"schA"}</definedName>
    <definedName name="qqq_5_2" hidden="1">{#N/A,#N/A,FALSE,"schA"}</definedName>
    <definedName name="qqq_5_3" localSheetId="2" hidden="1">{#N/A,#N/A,FALSE,"schA"}</definedName>
    <definedName name="qqq_5_3" localSheetId="18" hidden="1">{#N/A,#N/A,FALSE,"schA"}</definedName>
    <definedName name="qqq_5_3" hidden="1">{#N/A,#N/A,FALSE,"schA"}</definedName>
    <definedName name="qqqqq1" localSheetId="18" hidden="1">#REF!</definedName>
    <definedName name="qqqqq1" hidden="1">#REF!</definedName>
    <definedName name="QQQQQQQ" hidden="1">OFFSET(#REF!,5,0,25,6)</definedName>
    <definedName name="QUERY1.keep_password" hidden="1">TRUE</definedName>
    <definedName name="QUERY1.query_connection" localSheetId="2" hidden="1">{"DBQ=C:\Access\Theatres.mdb;DefaultDir=C:\Access;Driver={Microsoft Access Driver (*.mdb)};DriverId=25;FIL=MS Access;ImplicitCommitSync=Yes;MaxBufferSize=512;MaxScanRows=8;PageTimeout=5;SafeTransactions=0;Threads=3;UID=admin;UserCommitSync=Yes;"}</definedName>
    <definedName name="QUERY1.query_connection" localSheetId="18" hidden="1">{"DBQ=C:\Access\Theatres.mdb;DefaultDir=C:\Access;Driver={Microsoft Access Driver (*.mdb)};DriverId=25;FIL=MS Access;ImplicitCommitSync=Yes;MaxBufferSize=512;MaxScanRows=8;PageTimeout=5;SafeTransactions=0;Threads=3;UID=admin;UserCommitSync=Yes;"}</definedName>
    <definedName name="QUERY1.query_connection" hidden="1">{"DBQ=C:\Access\Theatres.mdb;DefaultDir=C:\Access;Driver={Microsoft Access Driver (*.mdb)};DriverId=25;FIL=MS Access;ImplicitCommitSync=Yes;MaxBufferSize=512;MaxScanRows=8;PageTimeout=5;SafeTransactions=0;Threads=3;UID=admin;UserCommitSync=Yes;"}</definedName>
    <definedName name="QUERY1.query_connection_1" localSheetId="2" hidden="1">{"DBQ=C:\Access\Theatres.mdb;DefaultDir=C:\Access;Driver={Microsoft Access Driver (*.mdb)};DriverId=25;FIL=MS Access;ImplicitCommitSync=Yes;MaxBufferSize=512;MaxScanRows=8;PageTimeout=5;SafeTransactions=0;Threads=3;UID=admin;UserCommitSync=Yes;"}</definedName>
    <definedName name="QUERY1.query_connection_1" localSheetId="18" hidden="1">{"DBQ=C:\Access\Theatres.mdb;DefaultDir=C:\Access;Driver={Microsoft Access Driver (*.mdb)};DriverId=25;FIL=MS Access;ImplicitCommitSync=Yes;MaxBufferSize=512;MaxScanRows=8;PageTimeout=5;SafeTransactions=0;Threads=3;UID=admin;UserCommitSync=Yes;"}</definedName>
    <definedName name="QUERY1.query_connection_1" hidden="1">{"DBQ=C:\Access\Theatres.mdb;DefaultDir=C:\Access;Driver={Microsoft Access Driver (*.mdb)};DriverId=25;FIL=MS Access;ImplicitCommitSync=Yes;MaxBufferSize=512;MaxScanRows=8;PageTimeout=5;SafeTransactions=0;Threads=3;UID=admin;UserCommitSync=Yes;"}</definedName>
    <definedName name="QUERY1.query_definition"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definition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options" localSheetId="2" hidden="1">{TRUE;FALSE}</definedName>
    <definedName name="QUERY1.query_options" localSheetId="18" hidden="1">{TRUE;FALSE}</definedName>
    <definedName name="QUERY1.query_options" hidden="1">{TRUE;FALSE}</definedName>
    <definedName name="QUERY1.query_options_1" localSheetId="2" hidden="1">{TRUE;FALSE}</definedName>
    <definedName name="QUERY1.query_options_1" localSheetId="18" hidden="1">{TRUE;FALSE}</definedName>
    <definedName name="QUERY1.query_options_1" hidden="1">{TRUE;FALSE}</definedName>
    <definedName name="QUERY1.query_statement"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2"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localSheetId="18"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query_statement_1" hidden="1">{"SELECT MasterTHrTable.`Theatre #`, MasterTHrTable.`Theatre Name`, MasterTHrTable.Loc, MasterTHrTable.Scr, MasterTHrTable.Budget_2003, MasterTHrTable.`5Yr Plan`, MasterTHrTable.Category_2003B, MasterTHrTable.`Open or Close Date`, M";"asterTHrTable.`Open or Close Date2`, MasterTHrTable.`Group`, MasterTHrTable.`Type Index`, MasterTHrTable.Type, MasterTHrTable.Notes, MasterTHrTable.Restructruing, MasterTHrTable.BudgetedFor, MasterTHrTable.`Planned restructuring d";"ate`, MasterTHrTable.`Restructruing Notes`, MasterTHrTable.OriginalRegion, MasterTHrTable.Region, MasterTHrTable.`Region Index`, MasterTHrTable.District, MasterTHrTable.DistrictRevised, MasterTHrTable.DistrictIndex, MasterTHrTable";".Address1, MasterTHrTable.Address2, MasterTHrTable.City, MasterTHrTable.Province, MasterTHrTable.`Postal Code`, MasterTHrTable.Phone, MasterTHrTable.Fax, MasterTHrTable.`GENERAL MANAGER`, MasterTHrTable.DriveIn, MasterTHrTable.Sea";"ts, MasterTHrTable.`Freestanding/Attached`, MasterTHrTable.`Ownership type`, MasterTHrTable.GrossLeasableArea, MasterTHrTable.Hydro, MasterTHrTable.Gas, MasterTHrTable.Water, MasterTHrTable.Stadium, MasterTHrTable.CCAA_Disposals  ";"FROM `C:\Access\Theatres`.MasterTHrTable MasterTHrTable"}</definedName>
    <definedName name="QUERY1.user_name" hidden="1">"admin"</definedName>
    <definedName name="rng8805Line8a" hidden="1">#REF!</definedName>
    <definedName name="rngApplicationName" localSheetId="18" hidden="1">#REF!</definedName>
    <definedName name="rngApplicationName" hidden="1">#REF!</definedName>
    <definedName name="rngBegFN1" localSheetId="18" hidden="1">#REF!</definedName>
    <definedName name="rngBegFN1" hidden="1">#REF!</definedName>
    <definedName name="rngBegFN10" localSheetId="18" hidden="1">#REF!</definedName>
    <definedName name="rngBegFN10" hidden="1">#REF!</definedName>
    <definedName name="rngBegFN11" localSheetId="18" hidden="1">#REF!</definedName>
    <definedName name="rngBegFN11" hidden="1">#REF!</definedName>
    <definedName name="rngBegFN12" localSheetId="18" hidden="1">#REF!</definedName>
    <definedName name="rngBegFN12" hidden="1">#REF!</definedName>
    <definedName name="rngBegFN13" localSheetId="18" hidden="1">#REF!</definedName>
    <definedName name="rngBegFN13" hidden="1">#REF!</definedName>
    <definedName name="rngBegFN14" localSheetId="18" hidden="1">#REF!</definedName>
    <definedName name="rngBegFN14" hidden="1">#REF!</definedName>
    <definedName name="rngBegFN15" localSheetId="18" hidden="1">#REF!</definedName>
    <definedName name="rngBegFN15" hidden="1">#REF!</definedName>
    <definedName name="rngBegFN2" localSheetId="18" hidden="1">#REF!</definedName>
    <definedName name="rngBegFN2" hidden="1">#REF!</definedName>
    <definedName name="rngBegFN3" localSheetId="18" hidden="1">#REF!</definedName>
    <definedName name="rngBegFN3" hidden="1">#REF!</definedName>
    <definedName name="rngBegFN4" localSheetId="18" hidden="1">#REF!</definedName>
    <definedName name="rngBegFN4" hidden="1">#REF!</definedName>
    <definedName name="rngBegFN5" localSheetId="18" hidden="1">#REF!</definedName>
    <definedName name="rngBegFN5" hidden="1">#REF!</definedName>
    <definedName name="rngBegFN6" localSheetId="18" hidden="1">#REF!</definedName>
    <definedName name="rngBegFN6" hidden="1">#REF!</definedName>
    <definedName name="rngBegFN7" localSheetId="18" hidden="1">#REF!</definedName>
    <definedName name="rngBegFN7" hidden="1">#REF!</definedName>
    <definedName name="rngBegFN8" localSheetId="18" hidden="1">#REF!</definedName>
    <definedName name="rngBegFN8" hidden="1">#REF!</definedName>
    <definedName name="rngBegFN9" localSheetId="18" hidden="1">#REF!</definedName>
    <definedName name="rngBegFN9" hidden="1">#REF!</definedName>
    <definedName name="rngBrowse" localSheetId="18" hidden="1">#REF!</definedName>
    <definedName name="rngBrowse" hidden="1">#REF!</definedName>
    <definedName name="rngCommandBarName" localSheetId="18" hidden="1">#REF!</definedName>
    <definedName name="rngCommandBarName" hidden="1">#REF!</definedName>
    <definedName name="rngCopy14" localSheetId="18" hidden="1">#REF!</definedName>
    <definedName name="rngCopy14" hidden="1">#REF!</definedName>
    <definedName name="rngCopyAC" localSheetId="18" hidden="1">#REF!</definedName>
    <definedName name="rngCopyAC" hidden="1">#REF!</definedName>
    <definedName name="rngCopyAD" localSheetId="18" hidden="1">#REF!</definedName>
    <definedName name="rngCopyAD" hidden="1">#REF!</definedName>
    <definedName name="rngCopyAE" localSheetId="18" hidden="1">#REF!</definedName>
    <definedName name="rngCopyAE" hidden="1">#REF!</definedName>
    <definedName name="rngCopyFormulasSource" localSheetId="2" hidden="1">#REF!</definedName>
    <definedName name="rngCopyFormulasSource" localSheetId="18" hidden="1">#REF!</definedName>
    <definedName name="rngCopyFormulasSource" hidden="1">#REF!</definedName>
    <definedName name="rngCSZ" localSheetId="18" hidden="1">#REF!</definedName>
    <definedName name="rngCSZ" hidden="1">#REF!</definedName>
    <definedName name="rngCustomNote" localSheetId="18" hidden="1">#REF!</definedName>
    <definedName name="rngCustomNote" hidden="1">#REF!</definedName>
    <definedName name="rngDefaultPrinter" localSheetId="18" hidden="1">#REF!</definedName>
    <definedName name="rngDefaultPrinter" hidden="1">#REF!</definedName>
    <definedName name="rngDF" localSheetId="18" hidden="1">#REF!</definedName>
    <definedName name="rngDF" hidden="1">#REF!</definedName>
    <definedName name="rngDir" localSheetId="18" hidden="1">#REF!</definedName>
    <definedName name="rngDir" hidden="1">#REF!</definedName>
    <definedName name="rngDirectory" localSheetId="18" hidden="1">#REF!</definedName>
    <definedName name="rngDirectory" hidden="1">#REF!</definedName>
    <definedName name="rngDynToolbarIcons" localSheetId="18" hidden="1">#REF!</definedName>
    <definedName name="rngDynToolbarIcons" hidden="1">#REF!</definedName>
    <definedName name="rngEIN" hidden="1">#REF!</definedName>
    <definedName name="rngEndFN1" localSheetId="18" hidden="1">#REF!</definedName>
    <definedName name="rngEndFN1" hidden="1">#REF!</definedName>
    <definedName name="rngEndFN10" localSheetId="18" hidden="1">#REF!</definedName>
    <definedName name="rngEndFN10" hidden="1">#REF!</definedName>
    <definedName name="rngEndFN11" localSheetId="18" hidden="1">#REF!</definedName>
    <definedName name="rngEndFN11" hidden="1">#REF!</definedName>
    <definedName name="rngEndFN12" localSheetId="18" hidden="1">#REF!</definedName>
    <definedName name="rngEndFN12" hidden="1">#REF!</definedName>
    <definedName name="rngEndFN13" localSheetId="18" hidden="1">#REF!</definedName>
    <definedName name="rngEndFN13" hidden="1">#REF!</definedName>
    <definedName name="rngEndFN14" localSheetId="18" hidden="1">#REF!</definedName>
    <definedName name="rngEndFN14" hidden="1">#REF!</definedName>
    <definedName name="rngEndFN15" localSheetId="18" hidden="1">#REF!</definedName>
    <definedName name="rngEndFN15" hidden="1">#REF!</definedName>
    <definedName name="rngEndFN2" localSheetId="18" hidden="1">#REF!</definedName>
    <definedName name="rngEndFN2" hidden="1">#REF!</definedName>
    <definedName name="rngEndFN3" localSheetId="18" hidden="1">#REF!</definedName>
    <definedName name="rngEndFN3" hidden="1">#REF!</definedName>
    <definedName name="rngEndFN4" localSheetId="18" hidden="1">#REF!</definedName>
    <definedName name="rngEndFN4" hidden="1">#REF!</definedName>
    <definedName name="rngEndFN5" localSheetId="18" hidden="1">#REF!</definedName>
    <definedName name="rngEndFN5" hidden="1">#REF!</definedName>
    <definedName name="rngEndFN6" localSheetId="18" hidden="1">#REF!</definedName>
    <definedName name="rngEndFN6" hidden="1">#REF!</definedName>
    <definedName name="rngEndFN7" localSheetId="18" hidden="1">#REF!</definedName>
    <definedName name="rngEndFN7" hidden="1">#REF!</definedName>
    <definedName name="rngEndFN8" localSheetId="18" hidden="1">#REF!</definedName>
    <definedName name="rngEndFN8" hidden="1">#REF!</definedName>
    <definedName name="rngEndFN9" localSheetId="18" hidden="1">#REF!</definedName>
    <definedName name="rngEndFN9" hidden="1">#REF!</definedName>
    <definedName name="rngEntityName" hidden="1">#REF!</definedName>
    <definedName name="rngFirstOrNot" localSheetId="18" hidden="1">#REF!</definedName>
    <definedName name="rngFirstOrNot" hidden="1">#REF!</definedName>
    <definedName name="rngFirstSheet" localSheetId="18" hidden="1">#REF!</definedName>
    <definedName name="rngFirstSheet" hidden="1">#REF!</definedName>
    <definedName name="rngFirstUserDefCol" localSheetId="18" hidden="1">#REF!</definedName>
    <definedName name="rngFirstUserDefCol" hidden="1">#REF!</definedName>
    <definedName name="rngForeignTaxesSelection" localSheetId="18" hidden="1">#REF!</definedName>
    <definedName name="rngForeignTaxesSelection" hidden="1">#REF!</definedName>
    <definedName name="rngForm_10Copy" localSheetId="18" hidden="1">#REF!</definedName>
    <definedName name="rngForm_10Copy" hidden="1">#REF!</definedName>
    <definedName name="rngForm_11Copy" localSheetId="18" hidden="1">#REF!</definedName>
    <definedName name="rngForm_11Copy" hidden="1">#REF!</definedName>
    <definedName name="rngForm_15Copy" localSheetId="18" hidden="1">#REF!</definedName>
    <definedName name="rngForm_15Copy" hidden="1">#REF!</definedName>
    <definedName name="rngForm_2Copy" localSheetId="18" hidden="1">#REF!</definedName>
    <definedName name="rngForm_2Copy" hidden="1">#REF!</definedName>
    <definedName name="rngForm_3Copy" localSheetId="18" hidden="1">#REF!</definedName>
    <definedName name="rngForm_3Copy" hidden="1">#REF!</definedName>
    <definedName name="rngForm_6Copy" localSheetId="18" hidden="1">#REF!</definedName>
    <definedName name="rngForm_6Copy" hidden="1">#REF!</definedName>
    <definedName name="rngForm_7Copy" localSheetId="18" hidden="1">#REF!</definedName>
    <definedName name="rngForm_7Copy" hidden="1">#REF!</definedName>
    <definedName name="rngForm_9Copy" localSheetId="18" hidden="1">#REF!</definedName>
    <definedName name="rngForm_9Copy" hidden="1">#REF!</definedName>
    <definedName name="rngForm8621" localSheetId="18" hidden="1">#REF!,#REF!</definedName>
    <definedName name="rngForm8621" hidden="1">#REF!,#REF!</definedName>
    <definedName name="rngFromFN" localSheetId="18" hidden="1">#REF!</definedName>
    <definedName name="rngFromFN" hidden="1">#REF!</definedName>
    <definedName name="rngFromPtr" localSheetId="18" hidden="1">#REF!</definedName>
    <definedName name="rngFromPtr" hidden="1">#REF!</definedName>
    <definedName name="rngFundTool" localSheetId="18" hidden="1">#REF!</definedName>
    <definedName name="rngFundTool" hidden="1">#REF!</definedName>
    <definedName name="rngImageHeader" localSheetId="18" hidden="1">#REF!</definedName>
    <definedName name="rngImageHeader" hidden="1">#REF!</definedName>
    <definedName name="rngImageVer" localSheetId="18" hidden="1">#REF!</definedName>
    <definedName name="rngImageVer" hidden="1">#REF!</definedName>
    <definedName name="rngInitTF" localSheetId="18" hidden="1">#REF!</definedName>
    <definedName name="rngInitTF" hidden="1">#REF!</definedName>
    <definedName name="rngK1Ver" localSheetId="18" hidden="1">#REF!</definedName>
    <definedName name="rngK1Ver" hidden="1">#REF!</definedName>
    <definedName name="rngLinkedAlready" localSheetId="18" hidden="1">#REF!</definedName>
    <definedName name="rngLinkedAlready" hidden="1">#REF!</definedName>
    <definedName name="rngMatrix" localSheetId="18" hidden="1">#REF!</definedName>
    <definedName name="rngMatrix" hidden="1">#REF!</definedName>
    <definedName name="rngMedia" localSheetId="18" hidden="1">#REF!</definedName>
    <definedName name="rngMedia" hidden="1">#REF!</definedName>
    <definedName name="rngNextVersion" localSheetId="18" hidden="1">#REF!</definedName>
    <definedName name="rngNextVersion" hidden="1">#REF!</definedName>
    <definedName name="rngNumToolbarItems" localSheetId="18" hidden="1">#REF!</definedName>
    <definedName name="rngNumToolbarItems" hidden="1">#REF!</definedName>
    <definedName name="rngoffset" localSheetId="18" hidden="1">#REF!</definedName>
    <definedName name="rngoffset" hidden="1">#REF!</definedName>
    <definedName name="rngP_n_T_Option" localSheetId="18" hidden="1">#REF!</definedName>
    <definedName name="rngP_n_T_Option" hidden="1">#REF!</definedName>
    <definedName name="rngPartCountry" localSheetId="18" hidden="1">#REF!</definedName>
    <definedName name="rngPartCountry" hidden="1">#REF!</definedName>
    <definedName name="rngPeriod" hidden="1">#REF!</definedName>
    <definedName name="rngPerm" localSheetId="18" hidden="1">#REF!</definedName>
    <definedName name="rngPerm" hidden="1">#REF!</definedName>
    <definedName name="rngPFIC" localSheetId="18" hidden="1">#REF!</definedName>
    <definedName name="rngPFIC" hidden="1">#REF!</definedName>
    <definedName name="rngPT1" localSheetId="18" hidden="1">#REF!</definedName>
    <definedName name="rngPT1" hidden="1">#REF!</definedName>
    <definedName name="rngRefMatrix_1" localSheetId="18" hidden="1">#REF!</definedName>
    <definedName name="rngRefMatrix_1" hidden="1">#REF!</definedName>
    <definedName name="rngRefMatrix_2" localSheetId="18" hidden="1">#REF!</definedName>
    <definedName name="rngRefMatrix_2" hidden="1">#REF!</definedName>
    <definedName name="rngRefMatrix_3" localSheetId="18" hidden="1">#REF!</definedName>
    <definedName name="rngRefMatrix_3" hidden="1">#REF!</definedName>
    <definedName name="rngRoundMe" localSheetId="18" hidden="1">#REF!</definedName>
    <definedName name="rngRoundMe" hidden="1">#REF!</definedName>
    <definedName name="rngRoundRow" localSheetId="18" hidden="1">#REF!</definedName>
    <definedName name="rngRoundRow" hidden="1">#REF!</definedName>
    <definedName name="rngSavePDF" localSheetId="18" hidden="1">#REF!</definedName>
    <definedName name="rngSavePDF" hidden="1">#REF!</definedName>
    <definedName name="rngSheetNameRow" localSheetId="18" hidden="1">#REF!</definedName>
    <definedName name="rngSheetNameRow" hidden="1">#REF!</definedName>
    <definedName name="rngShortName" localSheetId="18" hidden="1">#REF!</definedName>
    <definedName name="rngShortName" hidden="1">#REF!</definedName>
    <definedName name="rngToFN" localSheetId="18" hidden="1">#REF!</definedName>
    <definedName name="rngToFN" hidden="1">#REF!</definedName>
    <definedName name="rngToPtr" localSheetId="18" hidden="1">#REF!</definedName>
    <definedName name="rngToPtr" hidden="1">#REF!</definedName>
    <definedName name="rngTY" localSheetId="18" hidden="1">#REF!</definedName>
    <definedName name="rngTY" hidden="1">#REF!</definedName>
    <definedName name="rngUserDef_PA" localSheetId="18" hidden="1">OFFSET('WP1-ADIT'!rngFirstUserDefCol,5,0,25,6)</definedName>
    <definedName name="rngUserDef_PA" hidden="1">OFFSET(rngFirstUserDefCol,5,0,25,6)</definedName>
    <definedName name="rngViewDR_1" localSheetId="18" hidden="1">#REF!</definedName>
    <definedName name="rngViewDR_1" hidden="1">#REF!</definedName>
    <definedName name="rngViewDR_2" localSheetId="18" hidden="1">#REF!</definedName>
    <definedName name="rngViewDR_2" hidden="1">#REF!</definedName>
    <definedName name="rngViewDR_3" localSheetId="18" hidden="1">#REF!</definedName>
    <definedName name="rngViewDR_3" hidden="1">#REF!</definedName>
    <definedName name="rngViewDR_7" localSheetId="18" hidden="1">#REF!</definedName>
    <definedName name="rngViewDR_7" hidden="1">#REF!</definedName>
    <definedName name="rngViewForm_12" localSheetId="18" hidden="1">#REF!</definedName>
    <definedName name="rngViewForm_12" hidden="1">#REF!</definedName>
    <definedName name="rngViewImageSum" localSheetId="18" hidden="1">#REF!</definedName>
    <definedName name="rngViewImageSum" hidden="1">#REF!</definedName>
    <definedName name="Roof" localSheetId="18" hidden="1">{"Roofs Page 1",#N/A,FALSE,"Roof Outline";"Roofs Page 2",#N/A,FALSE,"Roof Outline"}</definedName>
    <definedName name="Roof" hidden="1">{"Roofs Page 1",#N/A,FALSE,"Roof Outline";"Roofs Page 2",#N/A,FALSE,"Roof Outline"}</definedName>
    <definedName name="rrrr" localSheetId="18" hidden="1">{#N/A,#N/A,FALSE,"O&amp;M by processes";#N/A,#N/A,FALSE,"Elec Act vs Bud";#N/A,#N/A,FALSE,"G&amp;A";#N/A,#N/A,FALSE,"BGS";#N/A,#N/A,FALSE,"Res Cost"}</definedName>
    <definedName name="rrrr" hidden="1">{#N/A,#N/A,FALSE,"O&amp;M by processes";#N/A,#N/A,FALSE,"Elec Act vs Bud";#N/A,#N/A,FALSE,"G&amp;A";#N/A,#N/A,FALSE,"BGS";#N/A,#N/A,FALSE,"Res Cost"}</definedName>
    <definedName name="s_1" localSheetId="18" hidden="1">{"_200",#N/A,FALSE,"ALLOCATIONS";"_80_1",#N/A,FALSE,"ALLOCATIONS";"_80_2",#N/A,FALSE,"ALLOCATIONS";"_80_3",#N/A,FALSE,"ALLOCATIONS";"_80_4",#N/A,FALSE,"ALLOCATIONS";"_80_5",#N/A,FALSE,"ALLOCATIONS"}</definedName>
    <definedName name="s_1" hidden="1">{"_200",#N/A,FALSE,"ALLOCATIONS";"_80_1",#N/A,FALSE,"ALLOCATIONS";"_80_2",#N/A,FALSE,"ALLOCATIONS";"_80_3",#N/A,FALSE,"ALLOCATIONS";"_80_4",#N/A,FALSE,"ALLOCATIONS";"_80_5",#N/A,FALSE,"ALLOCATIONS"}</definedName>
    <definedName name="s_2" localSheetId="18" hidden="1">{"_200",#N/A,FALSE,"ALLOCATIONS";"_80_1",#N/A,FALSE,"ALLOCATIONS";"_80_2",#N/A,FALSE,"ALLOCATIONS";"_80_3",#N/A,FALSE,"ALLOCATIONS";"_80_4",#N/A,FALSE,"ALLOCATIONS";"_80_5",#N/A,FALSE,"ALLOCATIONS"}</definedName>
    <definedName name="s_2" hidden="1">{"_200",#N/A,FALSE,"ALLOCATIONS";"_80_1",#N/A,FALSE,"ALLOCATIONS";"_80_2",#N/A,FALSE,"ALLOCATIONS";"_80_3",#N/A,FALSE,"ALLOCATIONS";"_80_4",#N/A,FALSE,"ALLOCATIONS";"_80_5",#N/A,FALSE,"ALLOCATIONS"}</definedName>
    <definedName name="s_3" localSheetId="18" hidden="1">{"_200",#N/A,FALSE,"ALLOCATIONS";"_80_1",#N/A,FALSE,"ALLOCATIONS";"_80_2",#N/A,FALSE,"ALLOCATIONS";"_80_3",#N/A,FALSE,"ALLOCATIONS";"_80_4",#N/A,FALSE,"ALLOCATIONS";"_80_5",#N/A,FALSE,"ALLOCATIONS"}</definedName>
    <definedName name="s_3" hidden="1">{"_200",#N/A,FALSE,"ALLOCATIONS";"_80_1",#N/A,FALSE,"ALLOCATIONS";"_80_2",#N/A,FALSE,"ALLOCATIONS";"_80_3",#N/A,FALSE,"ALLOCATIONS";"_80_4",#N/A,FALSE,"ALLOCATIONS";"_80_5",#N/A,FALSE,"ALLOCATIONS"}</definedName>
    <definedName name="sd" localSheetId="18" hidden="1">{"balsheet",#N/A,FALSE,"INCOME";"TB3",#N/A,FALSE,"INCOME";"TAJE",#N/A,FALSE,"TAJE";"_200",#N/A,FALSE,"ALLOCATIONS";"_80_1",#N/A,FALSE,"ALLOCATIONS";"_80_2",#N/A,FALSE,"ALLOCATIONS";"_80_3",#N/A,FALSE,"ALLOCATIONS";"_80_4",#N/A,FALSE,"ALLOCATIONS";"_80_5",#N/A,FALSE,"ALLOCATIONS"}</definedName>
    <definedName name="sd" hidden="1">{"balsheet",#N/A,FALSE,"INCOME";"TB3",#N/A,FALSE,"INCOME";"TAJE",#N/A,FALSE,"TAJE";"_200",#N/A,FALSE,"ALLOCATIONS";"_80_1",#N/A,FALSE,"ALLOCATIONS";"_80_2",#N/A,FALSE,"ALLOCATIONS";"_80_3",#N/A,FALSE,"ALLOCATIONS";"_80_4",#N/A,FALSE,"ALLOCATIONS";"_80_5",#N/A,FALSE,"ALLOCATIONS"}</definedName>
    <definedName name="sdggdsdgg" localSheetId="2" hidden="1">{#N/A,#N/A,TRUE,"MAIN FT TERM";#N/A,#N/A,TRUE,"MCI  FT TERM ";#N/A,#N/A,TRUE,"OC12 EQV"}</definedName>
    <definedName name="sdggdsdgg" localSheetId="18" hidden="1">{#N/A,#N/A,TRUE,"MAIN FT TERM";#N/A,#N/A,TRUE,"MCI  FT TERM ";#N/A,#N/A,TRUE,"OC12 EQV"}</definedName>
    <definedName name="sdggdsdgg" hidden="1">{#N/A,#N/A,TRUE,"MAIN FT TERM";#N/A,#N/A,TRUE,"MCI  FT TERM ";#N/A,#N/A,TRUE,"OC12 EQV"}</definedName>
    <definedName name="sencount" hidden="1">1</definedName>
    <definedName name="SF" localSheetId="18" hidden="1">{#N/A,#N/A,FALSE,"Aging Summary";#N/A,#N/A,FALSE,"Ratio Analysis";#N/A,#N/A,FALSE,"Test 120 Day Accts";#N/A,#N/A,FALSE,"Tickmarks"}</definedName>
    <definedName name="SF" hidden="1">{#N/A,#N/A,FALSE,"Aging Summary";#N/A,#N/A,FALSE,"Ratio Analysis";#N/A,#N/A,FALSE,"Test 120 Day Accts";#N/A,#N/A,FALSE,"Tickmarks"}</definedName>
    <definedName name="shiva" localSheetId="18" hidden="1">{#N/A,#N/A,FALSE,"O&amp;M by processes";#N/A,#N/A,FALSE,"Elec Act vs Bud";#N/A,#N/A,FALSE,"G&amp;A";#N/A,#N/A,FALSE,"BGS";#N/A,#N/A,FALSE,"Res Cost"}</definedName>
    <definedName name="shiva" hidden="1">{#N/A,#N/A,FALSE,"O&amp;M by processes";#N/A,#N/A,FALSE,"Elec Act vs Bud";#N/A,#N/A,FALSE,"G&amp;A";#N/A,#N/A,FALSE,"BGS";#N/A,#N/A,FALSE,"Res Cost"}</definedName>
    <definedName name="solver_adj" localSheetId="18" hidden="1">#REF!</definedName>
    <definedName name="solver_adj" hidden="1">#REF!</definedName>
    <definedName name="solver_lin" hidden="1">0</definedName>
    <definedName name="solver_num" hidden="1">0</definedName>
    <definedName name="solver_opt" localSheetId="18" hidden="1">#REF!</definedName>
    <definedName name="solver_opt" hidden="1">#REF!</definedName>
    <definedName name="solver_rel1" hidden="1">2</definedName>
    <definedName name="solver_rhs1" hidden="1">17</definedName>
    <definedName name="solver_typ" hidden="1">3</definedName>
    <definedName name="solver_val" hidden="1">0.6</definedName>
    <definedName name="Sort2" localSheetId="2" hidden="1">#REF!</definedName>
    <definedName name="Sort2" localSheetId="18" hidden="1">#REF!</definedName>
    <definedName name="Sort2" hidden="1">#REF!</definedName>
    <definedName name="ss" localSheetId="18" hidden="1">{#N/A,#N/A,FALSE,"Aging Summary";#N/A,#N/A,FALSE,"Ratio Analysis";#N/A,#N/A,FALSE,"Test 120 Day Accts";#N/A,#N/A,FALSE,"Tickmarks"}</definedName>
    <definedName name="ss" hidden="1">{#N/A,#N/A,FALSE,"Aging Summary";#N/A,#N/A,FALSE,"Ratio Analysis";#N/A,#N/A,FALSE,"Test 120 Day Accts";#N/A,#N/A,FALSE,"Tickmarks"}</definedName>
    <definedName name="SSO" localSheetId="18" hidden="1">{#N/A,#N/A,FALSE,"CF Consolidated 2";#N/A,#N/A,FALSE,"Retail Assump";#N/A,#N/A,FALSE,"CF Retail";#N/A,#N/A,FALSE,"Garage Assumpt 1";#N/A,#N/A,FALSE,"Garage Op Proj";#N/A,#N/A,FALSE,"Hist I&amp;E";#N/A,#N/A,FALSE,"Rent Roll";#N/A,#N/A,FALSE,"RE Taxes";#N/A,#N/A,FALSE,"CAM - BH";#N/A,#N/A,FALSE,"Comm.Condo CAM"}</definedName>
    <definedName name="SSO" hidden="1">{#N/A,#N/A,FALSE,"CF Consolidated 2";#N/A,#N/A,FALSE,"Retail Assump";#N/A,#N/A,FALSE,"CF Retail";#N/A,#N/A,FALSE,"Garage Assumpt 1";#N/A,#N/A,FALSE,"Garage Op Proj";#N/A,#N/A,FALSE,"Hist I&amp;E";#N/A,#N/A,FALSE,"Rent Roll";#N/A,#N/A,FALSE,"RE Taxes";#N/A,#N/A,FALSE,"CAM - BH";#N/A,#N/A,FALSE,"Comm.Condo CAM"}</definedName>
    <definedName name="statsrevised" localSheetId="18" hidden="1">{#N/A,#N/A,FALSE,"O&amp;M by processes";#N/A,#N/A,FALSE,"Elec Act vs Bud";#N/A,#N/A,FALSE,"G&amp;A";#N/A,#N/A,FALSE,"BGS";#N/A,#N/A,FALSE,"Res Cost"}</definedName>
    <definedName name="statsrevised" hidden="1">{#N/A,#N/A,FALSE,"O&amp;M by processes";#N/A,#N/A,FALSE,"Elec Act vs Bud";#N/A,#N/A,FALSE,"G&amp;A";#N/A,#N/A,FALSE,"BGS";#N/A,#N/A,FALSE,"Res Cost"}</definedName>
    <definedName name="storage" localSheetId="2" hidden="1">{#N/A,#N/A,FALSE,"Inv. in cons subs";#N/A,#N/A,FALSE,"Intercomp.";#N/A,#N/A,FALSE,"Common Stock";#N/A,#N/A,FALSE,"Beg. or year re";#N/A,#N/A,FALSE,"Inv. NC sub-undist"}</definedName>
    <definedName name="storage" localSheetId="18" hidden="1">{#N/A,#N/A,FALSE,"Inv. in cons subs";#N/A,#N/A,FALSE,"Intercomp.";#N/A,#N/A,FALSE,"Common Stock";#N/A,#N/A,FALSE,"Beg. or year re";#N/A,#N/A,FALSE,"Inv. NC sub-undist"}</definedName>
    <definedName name="storage" hidden="1">{#N/A,#N/A,FALSE,"Inv. in cons subs";#N/A,#N/A,FALSE,"Intercomp.";#N/A,#N/A,FALSE,"Common Stock";#N/A,#N/A,FALSE,"Beg. or year re";#N/A,#N/A,FALSE,"Inv. NC sub-undist"}</definedName>
    <definedName name="support" localSheetId="18"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18" hidden="1">{#N/A,#N/A,FALSE,"O&amp;M by processes";#N/A,#N/A,FALSE,"Elec Act vs Bud";#N/A,#N/A,FALSE,"G&amp;A";#N/A,#N/A,FALSE,"BGS";#N/A,#N/A,FALSE,"Res Cost"}</definedName>
    <definedName name="supporti" hidden="1">{#N/A,#N/A,FALSE,"O&amp;M by processes";#N/A,#N/A,FALSE,"Elec Act vs Bud";#N/A,#N/A,FALSE,"G&amp;A";#N/A,#N/A,FALSE,"BGS";#N/A,#N/A,FALSE,"Res Cost"}</definedName>
    <definedName name="test1" localSheetId="2" hidden="1">{#N/A,#N/A,TRUE,"MAIN FT TERM";#N/A,#N/A,TRUE,"MCI  FT TERM ";#N/A,#N/A,TRUE,"OC12 EQV"}</definedName>
    <definedName name="test1" localSheetId="18" hidden="1">{#N/A,#N/A,TRUE,"MAIN FT TERM";#N/A,#N/A,TRUE,"MCI  FT TERM ";#N/A,#N/A,TRUE,"OC12 EQV"}</definedName>
    <definedName name="test1" hidden="1">{#N/A,#N/A,TRUE,"MAIN FT TERM";#N/A,#N/A,TRUE,"MCI  FT TERM ";#N/A,#N/A,TRUE,"OC12 EQV"}</definedName>
    <definedName name="test4" localSheetId="2" hidden="1">{#N/A,#N/A,TRUE,"MAIN FT TERM";#N/A,#N/A,TRUE,"MCI  FT TERM ";#N/A,#N/A,TRUE,"OC12 EQV"}</definedName>
    <definedName name="test4" localSheetId="18" hidden="1">{#N/A,#N/A,TRUE,"MAIN FT TERM";#N/A,#N/A,TRUE,"MCI  FT TERM ";#N/A,#N/A,TRUE,"OC12 EQV"}</definedName>
    <definedName name="test4" hidden="1">{#N/A,#N/A,TRUE,"MAIN FT TERM";#N/A,#N/A,TRUE,"MCI  FT TERM ";#N/A,#N/A,TRUE,"OC12 EQV"}</definedName>
    <definedName name="test5" localSheetId="2" hidden="1">{#N/A,#N/A,FALSE,"DAOCM 2차 검토"}</definedName>
    <definedName name="test5" localSheetId="18" hidden="1">{#N/A,#N/A,FALSE,"DAOCM 2차 검토"}</definedName>
    <definedName name="test5" hidden="1">{#N/A,#N/A,FALSE,"DAOCM 2차 검토"}</definedName>
    <definedName name="testing" localSheetId="2" hidden="1">{"detail305",#N/A,FALSE,"BI-305"}</definedName>
    <definedName name="testing" localSheetId="18" hidden="1">{"detail305",#N/A,FALSE,"BI-305"}</definedName>
    <definedName name="testing" hidden="1">{"detail305",#N/A,FALSE,"BI-305"}</definedName>
    <definedName name="TextRefCopyRangeCount" hidden="1">6</definedName>
    <definedName name="toma" localSheetId="18"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18"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18"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18"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18"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18"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18" hidden="1">{#N/A,#N/A,FALSE,"O&amp;M by processes";#N/A,#N/A,FALSE,"Elec Act vs Bud";#N/A,#N/A,FALSE,"G&amp;A";#N/A,#N/A,FALSE,"BGS";#N/A,#N/A,FALSE,"Res Cost"}</definedName>
    <definedName name="tomz" hidden="1">{#N/A,#N/A,FALSE,"O&amp;M by processes";#N/A,#N/A,FALSE,"Elec Act vs Bud";#N/A,#N/A,FALSE,"G&amp;A";#N/A,#N/A,FALSE,"BGS";#N/A,#N/A,FALSE,"Res Cost"}</definedName>
    <definedName name="tt"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tt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2" hidden="1">{"document1",#N/A,FALSE,"Documentation";"document2",#N/A,FALSE,"Documentation"}</definedName>
    <definedName name="v" localSheetId="18" hidden="1">{"document1",#N/A,FALSE,"Documentation";"document2",#N/A,FALSE,"Documentation"}</definedName>
    <definedName name="v" hidden="1">{"document1",#N/A,FALSE,"Documentation";"document2",#N/A,FALSE,"Documentation"}</definedName>
    <definedName name="v_1" localSheetId="2" hidden="1">{"document1",#N/A,FALSE,"Documentation";"document2",#N/A,FALSE,"Documentation"}</definedName>
    <definedName name="v_1" localSheetId="18" hidden="1">{"document1",#N/A,FALSE,"Documentation";"document2",#N/A,FALSE,"Documentation"}</definedName>
    <definedName name="v_1" hidden="1">{"document1",#N/A,FALSE,"Documentation";"document2",#N/A,FALSE,"Documentation"}</definedName>
    <definedName name="VerticalFilter" localSheetId="18" hidden="1">#REF!</definedName>
    <definedName name="VerticalFilter" hidden="1">#REF!</definedName>
    <definedName name="Viastar" localSheetId="18" hidden="1">{#N/A,#N/A,FALSE,"Assumptions",#N/A;#N/A,FALSE,"N-IS-Sum",#N/A,#N/A;FALSE,"N-St-Sum",#N/A,#N/A,FALSE;"Inc Stmt",#N/A,#N/A,FALSE,"Stats"}</definedName>
    <definedName name="Viastar" hidden="1">{#N/A,#N/A,FALSE,"Assumptions",#N/A;#N/A,FALSE,"N-IS-Sum",#N/A,#N/A;FALSE,"N-St-Sum",#N/A,#N/A,FALSE;"Inc Stmt",#N/A,#N/A,FALSE,"Stats"}</definedName>
    <definedName name="vj" localSheetId="18" hidden="1">{#N/A,#N/A,FALSE,"Assumptions";#N/A,#N/A,FALSE,"10-Yr - detail";#N/A,#N/A,FALSE,"Rent Roll";#N/A,#N/A,FALSE,"Historical (2)";#N/A,#N/A,FALSE,"RET's";#N/A,#N/A,FALSE,"Lse-Exp.";#N/A,#N/A,FALSE,"Lease Rollover";#N/A,#N/A,FALSE,"Service Contracts"}</definedName>
    <definedName name="vj" hidden="1">{#N/A,#N/A,FALSE,"Assumptions";#N/A,#N/A,FALSE,"10-Yr - detail";#N/A,#N/A,FALSE,"Rent Roll";#N/A,#N/A,FALSE,"Historical (2)";#N/A,#N/A,FALSE,"RET's";#N/A,#N/A,FALSE,"Lse-Exp.";#N/A,#N/A,FALSE,"Lease Rollover";#N/A,#N/A,FALSE,"Service Contracts"}</definedName>
    <definedName name="w"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e" localSheetId="18" hidden="1">{#N/A,#N/A,FALSE,"Aging Summary";#N/A,#N/A,FALSE,"Ratio Analysis";#N/A,#N/A,FALSE,"Test 120 Day Accts";#N/A,#N/A,FALSE,"Tickmarks"}</definedName>
    <definedName name="we" hidden="1">{#N/A,#N/A,FALSE,"Aging Summary";#N/A,#N/A,FALSE,"Ratio Analysis";#N/A,#N/A,FALSE,"Test 120 Day Accts";#N/A,#N/A,FALSE,"Tickmarks"}</definedName>
    <definedName name="wew" localSheetId="18" hidden="1">{#N/A,#N/A,FALSE,"BreakoutFY95";#N/A,#N/A,FALSE,"BreakoutFY96";#N/A,#N/A,FALSE,"BreakoutFY97";#N/A,#N/A,FALSE,"BreakoutFY98"}</definedName>
    <definedName name="wew" hidden="1">{#N/A,#N/A,FALSE,"BreakoutFY95";#N/A,#N/A,FALSE,"BreakoutFY96";#N/A,#N/A,FALSE,"BreakoutFY97";#N/A,#N/A,FALSE,"BreakoutFY98"}</definedName>
    <definedName name="wh" localSheetId="18" hidden="1">{#N/A,#N/A,FALSE,"O&amp;M by processes";#N/A,#N/A,FALSE,"Elec Act vs Bud";#N/A,#N/A,FALSE,"G&amp;A";#N/A,#N/A,FALSE,"BGS";#N/A,#N/A,FALSE,"Res Cost"}</definedName>
    <definedName name="wh" hidden="1">{#N/A,#N/A,FALSE,"O&amp;M by processes";#N/A,#N/A,FALSE,"Elec Act vs Bud";#N/A,#N/A,FALSE,"G&amp;A";#N/A,#N/A,FALSE,"BGS";#N/A,#N/A,FALSE,"Res Cost"}</definedName>
    <definedName name="what" localSheetId="18"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18"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18"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18"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18"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18" hidden="1">{#N/A,#N/A,FALSE,"O&amp;M by processes";#N/A,#N/A,FALSE,"Elec Act vs Bud";#N/A,#N/A,FALSE,"G&amp;A";#N/A,#N/A,FALSE,"BGS";#N/A,#N/A,FALSE,"Res Cost"}</definedName>
    <definedName name="why" hidden="1">{#N/A,#N/A,FALSE,"O&amp;M by processes";#N/A,#N/A,FALSE,"Elec Act vs Bud";#N/A,#N/A,FALSE,"G&amp;A";#N/A,#N/A,FALSE,"BGS";#N/A,#N/A,FALSE,"Res Cost"}</definedName>
    <definedName name="wrn" localSheetId="18" hidden="1">{#N/A,#N/A,FALSE,"O&amp;M by processes";#N/A,#N/A,FALSE,"Elec Act vs Bud";#N/A,#N/A,FALSE,"G&amp;A";#N/A,#N/A,FALSE,"BGS";#N/A,#N/A,FALSE,"Res Cost"}</definedName>
    <definedName name="wrn" hidden="1">{#N/A,#N/A,FALSE,"O&amp;M by processes";#N/A,#N/A,FALSE,"Elec Act vs Bud";#N/A,#N/A,FALSE,"G&amp;A";#N/A,#N/A,FALSE,"BGS";#N/A,#N/A,FALSE,"Res Cost"}</definedName>
    <definedName name="wrn.200CFWD." localSheetId="18" hidden="1">{"_200",#N/A,FALSE,"ALLOCATIONS"}</definedName>
    <definedName name="wrn.200CFWD." hidden="1">{"_200",#N/A,FALSE,"ALLOCATIONS"}</definedName>
    <definedName name="wrn.200CFWD._1" localSheetId="18" hidden="1">{"_200",#N/A,FALSE,"ALLOCATIONS"}</definedName>
    <definedName name="wrn.200CFWD._1" hidden="1">{"_200",#N/A,FALSE,"ALLOCATIONS"}</definedName>
    <definedName name="wrn.200CFWD._2" localSheetId="18" hidden="1">{"_200",#N/A,FALSE,"ALLOCATIONS"}</definedName>
    <definedName name="wrn.200CFWD._2" hidden="1">{"_200",#N/A,FALSE,"ALLOCATIONS"}</definedName>
    <definedName name="wrn.200CFWD._3" localSheetId="18" hidden="1">{"_200",#N/A,FALSE,"ALLOCATIONS"}</definedName>
    <definedName name="wrn.200CFWD._3" hidden="1">{"_200",#N/A,FALSE,"ALLOCATIONS"}</definedName>
    <definedName name="wrn.200SMALL." localSheetId="18" hidden="1">{#N/A,#N/A,FALSE,"ALLOCATIONS"}</definedName>
    <definedName name="wrn.200SMALL." hidden="1">{#N/A,#N/A,FALSE,"ALLOCATIONS"}</definedName>
    <definedName name="wrn.200SMALL._1" localSheetId="18" hidden="1">{#N/A,#N/A,FALSE,"ALLOCATIONS"}</definedName>
    <definedName name="wrn.200SMALL._1" hidden="1">{#N/A,#N/A,FALSE,"ALLOCATIONS"}</definedName>
    <definedName name="wrn.200SMALL._2" localSheetId="18" hidden="1">{#N/A,#N/A,FALSE,"ALLOCATIONS"}</definedName>
    <definedName name="wrn.200SMALL._2" hidden="1">{#N/A,#N/A,FALSE,"ALLOCATIONS"}</definedName>
    <definedName name="wrn.200SMALL._3" localSheetId="18" hidden="1">{#N/A,#N/A,FALSE,"ALLOCATIONS"}</definedName>
    <definedName name="wrn.200SMALL._3" hidden="1">{#N/A,#N/A,FALSE,"ALLOCATIONS"}</definedName>
    <definedName name="wrn.275PricingBook." localSheetId="18" hidden="1">{#N/A,#N/A,FALSE,"Assumptions";#N/A,#N/A,FALSE,"Impact Assumptions";#N/A,#N/A,FALSE,"10-Yr - detail";#N/A,#N/A,FALSE,"1,5,10 yr comp";#N/A,#N/A,FALSE,"Lse-Exp.";#N/A,#N/A,FALSE,"Rent Roll";#N/A,#N/A,FALSE,"Historical (2)";#N/A,#N/A,FALSE,"RET's";#N/A,#N/A,FALSE,"Lease Rollover"}</definedName>
    <definedName name="wrn.275PricingBook." hidden="1">{#N/A,#N/A,FALSE,"Assumptions";#N/A,#N/A,FALSE,"Impact Assumptions";#N/A,#N/A,FALSE,"10-Yr - detail";#N/A,#N/A,FALSE,"1,5,10 yr comp";#N/A,#N/A,FALSE,"Lse-Exp.";#N/A,#N/A,FALSE,"Rent Roll";#N/A,#N/A,FALSE,"Historical (2)";#N/A,#N/A,FALSE,"RET's";#N/A,#N/A,FALSE,"Lease Rollover"}</definedName>
    <definedName name="wrn.275Schedulles." localSheetId="18" hidden="1">{#N/A,#N/A,FALSE,"Assumptions";#N/A,#N/A,FALSE,"10-Yr - detail";#N/A,#N/A,FALSE,"Rent Roll";#N/A,#N/A,FALSE,"Historical (2)";#N/A,#N/A,FALSE,"RET's";#N/A,#N/A,FALSE,"Lse-Exp.";#N/A,#N/A,FALSE,"Lease Rollover";#N/A,#N/A,FALSE,"Service Contracts"}</definedName>
    <definedName name="wrn.275Schedulles." hidden="1">{#N/A,#N/A,FALSE,"Assumptions";#N/A,#N/A,FALSE,"10-Yr - detail";#N/A,#N/A,FALSE,"Rent Roll";#N/A,#N/A,FALSE,"Historical (2)";#N/A,#N/A,FALSE,"RET's";#N/A,#N/A,FALSE,"Lse-Exp.";#N/A,#N/A,FALSE,"Lease Rollover";#N/A,#N/A,FALSE,"Service Contracts"}</definedName>
    <definedName name="wrn.722." localSheetId="18" hidden="1">{#N/A,#N/A,FALSE,"CURRENT"}</definedName>
    <definedName name="wrn.722." hidden="1">{#N/A,#N/A,FALSE,"CURRENT"}</definedName>
    <definedName name="wrn.Accretion." localSheetId="18" hidden="1">{"Accretion";#N/A;FALSE;"Assum"}</definedName>
    <definedName name="wrn.Accretion." hidden="1">{"Accretion";#N/A;FALSE;"Assum"}</definedName>
    <definedName name="wrn.ACCT._.ANALYSIS." localSheetId="2"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localSheetId="18"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ANALYSIS." hidden="1">{#N/A,#N/A,TRUE,"CASH";#N/A,#N/A,TRUE,"AR";#N/A,#N/A,TRUE,"PREPD";#N/A,#N/A,TRUE,"PPE";#N/A,#N/A,TRUE,"Vehicles";#N/A,#N/A,TRUE,"LIMPR";#N/A,#N/A,TRUE,"AP TRADE";#N/A,#N/A,TRUE,"AP AFFIL";#N/A,#N/A,TRUE,"ACCRDS";#N/A,#N/A,TRUE,"DEFERRED REV.";#N/A,#N/A,TRUE,"LT LIAB";#N/A,#N/A,TRUE,"EQUITY";#N/A,#N/A,TRUE,"REV";#N/A,#N/A,TRUE,"OTHR SALES-SERV.REV";#N/A,#N/A,TRUE,"SETTLEMENTS";#N/A,#N/A,TRUE,"INTERCO.SETTLEMENTS";#N/A,#N/A,TRUE,"FUEL";#N/A,#N/A,TRUE,"O&amp;M";#N/A,#N/A,TRUE,"PERMITS&amp;FEES";#N/A,#N/A,TRUE,"SITE LEASE";#N/A,#N/A,TRUE,"OTHER RENTAL";#N/A,#N/A,TRUE,"WATER-SEWAGE";#N/A,#N/A,TRUE,"PROPERTY DAMAGE";#N/A,#N/A,TRUE,"AD VALOREM";#N/A,#N/A,TRUE,"FREIGHT";#N/A,#N/A,TRUE,"OTHER MISC.";#N/A,#N/A,TRUE,"ASSETS DEPR.";#N/A,#N/A,TRUE,"MISC.OTHER INTEREST";#N/A,#N/A,TRUE,"INTEREST EXP. INTERCO."}</definedName>
    <definedName name="wrn.ACCT._.RECONS."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2"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localSheetId="18"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CCT._.RECONS._1" hidden="1">{#N/A,#N/A,FALSE,"HIGHLIGHT";#N/A,#N/A,FALSE,"CASH";#N/A,#N/A,FALSE,"A_R";#N/A,#N/A,FALSE,"PREPAIDS";#N/A,#N/A,FALSE,"PP_E";#N/A,#N/A,FALSE,"A_P_TRADE";#N/A,#N/A,FALSE,"A_P_RETENTION";#N/A,#N/A,FALSE,"A_P_AFFILIATES";#N/A,#N/A,FALSE,"A_L_I";#N/A,#N/A,FALSE,"A_L_II";#N/A,#N/A,FALSE,"TERM_LOAN";#N/A,#N/A,FALSE,"INST_DEBT";#N/A,#N/A,FALSE,"CAPITAL";#N/A,#N/A,FALSE,"ELEC_DOW";#N/A,#N/A,FALSE,"ELEC_OTHER";#N/A,#N/A,FALSE,"ELEC_HL_P";#N/A,#N/A,FALSE,"FUEL 99";#N/A,#N/A,FALSE,"LEASE";#N/A,#N/A,FALSE,"S_U";#N/A,#N/A,FALSE,"PERMITS";#N/A,#N/A,FALSE,"INC_O_M";#N/A,#N/A,FALSE,"TAXandBONUS";#N/A,#N/A,FALSE,"O_M";#N/A,#N/A,FALSE,"MGMT_FEE";#N/A,#N/A,FALSE,"DEPR";#N/A,#N/A,FALSE,"P_DISP";#N/A,#N/A,FALSE,"ACCOUNTING";#N/A,#N/A,FALSE,"BANKING";#N/A,#N/A,FALSE,"LEGAL";#N/A,#N/A,FALSE,"CONSULTING";#N/A,#N/A,FALSE,"INT_INCOME";#N/A,#N/A,FALSE,"INT_EXPENSE"}</definedName>
    <definedName name="wrn.Aging._.and._.Trend._.Analysis." localSheetId="2" hidden="1">{#N/A,#N/A,FALSE,"Aging Summary";#N/A,#N/A,FALSE,"Ratio Analysis";#N/A,#N/A,FALSE,"Test 120 Day Accts";#N/A,#N/A,FALSE,"Tickmarks"}</definedName>
    <definedName name="wrn.Aging._.and._.Trend._.Analysis." localSheetId="1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2" hidden="1">{#N/A,#N/A,FALSE,"Aging Summary";#N/A,#N/A,FALSE,"Ratio Analysis";#N/A,#N/A,FALSE,"Test 120 Day Accts";#N/A,#N/A,FALSE,"Tickmarks"}</definedName>
    <definedName name="wrn.Aging._.and._.Trend._.Analysis._1" localSheetId="18"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_2" localSheetId="18" hidden="1">{#N/A,#N/A,FALSE,"Aging Summary";#N/A,#N/A,FALSE,"Ratio Analysis";#N/A,#N/A,FALSE,"Test 120 Day Accts";#N/A,#N/A,FALSE,"Tickmarks"}</definedName>
    <definedName name="wrn.Aging._.and._.Trend._.Analysis._2" hidden="1">{#N/A,#N/A,FALSE,"Aging Summary";#N/A,#N/A,FALSE,"Ratio Analysis";#N/A,#N/A,FALSE,"Test 120 Day Accts";#N/A,#N/A,FALSE,"Tickmarks"}</definedName>
    <definedName name="wrn.Aging._.and._.Trend._.Analysis._3" localSheetId="18" hidden="1">{#N/A,#N/A,FALSE,"Aging Summary";#N/A,#N/A,FALSE,"Ratio Analysis";#N/A,#N/A,FALSE,"Test 120 Day Accts";#N/A,#N/A,FALSE,"Tickmarks"}</definedName>
    <definedName name="wrn.Aging._.and._.Trend._.Analysis._3" hidden="1">{#N/A,#N/A,FALSE,"Aging Summary";#N/A,#N/A,FALSE,"Ratio Analysis";#N/A,#N/A,FALSE,"Test 120 Day Accts";#N/A,#N/A,FALSE,"Tickmarks"}</definedName>
    <definedName name="wrn.AGN._.MODELS." localSheetId="2" hidden="1">{"QTRINC1",#N/A,FALSE,"QTRINC";"QTRINC2",#N/A,FALSE,"QTRINC";"QTRSALES",#N/A,FALSE,"QTRSALES";"ANNSALES",#N/A,FALSE,"ANNSALES";"CASHFLOW",#N/A,FALSE,"CASHFLOW"}</definedName>
    <definedName name="wrn.AGN._.MODELS." localSheetId="18" hidden="1">{"QTRINC1",#N/A,FALSE,"QTRINC";"QTRINC2",#N/A,FALSE,"QTRINC";"QTRSALES",#N/A,FALSE,"QTRSALES";"ANNSALES",#N/A,FALSE,"ANNSALES";"CASHFLOW",#N/A,FALSE,"CASHFLOW"}</definedName>
    <definedName name="wrn.AGN._.MODELS." hidden="1">{"QTRINC1",#N/A,FALSE,"QTRINC";"QTRINC2",#N/A,FALSE,"QTRINC";"QTRSALES",#N/A,FALSE,"QTRSALES";"ANNSALES",#N/A,FALSE,"ANNSALES";"CASHFLOW",#N/A,FALSE,"CASHFLOW"}</definedName>
    <definedName name="wrn.AGN._.MODELS._1" localSheetId="2" hidden="1">{"QTRINC1",#N/A,FALSE,"QTRINC";"QTRINC2",#N/A,FALSE,"QTRINC";"QTRSALES",#N/A,FALSE,"QTRSALES";"ANNSALES",#N/A,FALSE,"ANNSALES";"CASHFLOW",#N/A,FALSE,"CASHFLOW"}</definedName>
    <definedName name="wrn.AGN._.MODELS._1" localSheetId="18" hidden="1">{"QTRINC1",#N/A,FALSE,"QTRINC";"QTRINC2",#N/A,FALSE,"QTRINC";"QTRSALES",#N/A,FALSE,"QTRSALES";"ANNSALES",#N/A,FALSE,"ANNSALES";"CASHFLOW",#N/A,FALSE,"CASHFLOW"}</definedName>
    <definedName name="wrn.AGN._.MODELS._1" hidden="1">{"QTRINC1",#N/A,FALSE,"QTRINC";"QTRINC2",#N/A,FALSE,"QTRINC";"QTRSALES",#N/A,FALSE,"QTRSALES";"ANNSALES",#N/A,FALSE,"ANNSALES";"CASHFLOW",#N/A,FALSE,"CASHFLOW"}</definedName>
    <definedName name="wrn.AGT." localSheetId="18" hidden="1">{"AGT",#N/A,FALSE,"Revenue"}</definedName>
    <definedName name="wrn.AGT." hidden="1">{"AGT",#N/A,FALSE,"Revenue"}</definedName>
    <definedName name="wrn.ALL." localSheetId="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localSheetId="18"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rn.All._.Exhibits."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2"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localSheetId="18"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Exhibits._1" hidden="1">{"Base",#N/A,FALSE,"DCF Calculation - Scenario 1";"Dollar",#N/A,FALSE,"Consolidated - Scenario 1";"CS",#N/A,FALSE,"Consolidated - Scenario 1";"Base",#N/A,FALSE,"New Facilities - Scenario 1";"Inc Stmt Dollar",#N/A,FALSE,"Houston Central";"Inc Stmt CS",#N/A,FALSE,"Houston Central";"Inc Stmt Dollar",#N/A,FALSE,"Victoria";"Inc Stmt CS",#N/A,FALSE,"Victoria";"Inc Stmt Dollar",#N/A,FALSE,"Denver";"Inc Stmt CS",#N/A,FALSE,"Denver";"Inc Stmt Dollar",#N/A,FALSE,"Amarillo";"Inc Stmt CS",#N/A,FALSE,"Amarillo";"Inc Stmt Dollar",#N/A,FALSE,"Kokomo";"Inc Stmt CS",#N/A,FALSE,"Kokomo";"Inc Stmt Dollar",#N/A,FALSE,"San Angelo";"Inc Stmt CS",#N/A,FALSE,"San Angelo";"Inc Stmt Dollar",#N/A,FALSE,"Mandan";"Inc Stmt CS",#N/A,FALSE,"Mandan";"Inc Stmt Dollar",#N/A,FALSE,"Fargo";"Inc Stmt CS",#N/A,FALSE,"Fargo";"Inc Stmt Dollar",#N/A,FALSE,"Lima";"Inc Stmt CS",#N/A,FALSE,"Lima";"Inc Stmt Dollar",#N/A,FALSE,"Mansfield";"Inc Stmt CS",#N/A,FALSE,"Mansfield";"Inc Stmt Dollar",#N/A,FALSE,"Detroit";"Inc Stmt CS",#N/A,FALSE,"Detroit";"Inc Stmt Dollar",#N/A,FALSE,"Harrisburg";"Inc Stmt CS",#N/A,FALSE,"Harrisburg";"Inc Stmt Dollar",#N/A,FALSE,"Savannah";"Inc Stmt CS",#N/A,FALSE,"Savannah";"Inc Stmt Dollar",#N/A,FALSE,"Easton";"Inc Stmt CS",#N/A,FALSE,"Easton"}</definedName>
    <definedName name="wrn.All._.First._.Pass._.Schedules." localSheetId="18"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input." localSheetId="2"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localSheetId="18"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2"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localSheetId="18"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_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Pages." localSheetId="2"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localSheetId="18"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2"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localSheetId="18"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Pages._1" hidden="1">{#N/A,#N/A,FALSE,"Employee Receivables";#N/A,#N/A,FALSE,"Prepaid Insurance";#N/A,#N/A,FALSE,"Deferred Income Taxes";#N/A,#N/A,FALSE,"AP 3rd Pty";#N/A,#N/A,FALSE,"AP ACCRUAL";#N/A,#N/A,FALSE,"AP Auto Interco";#N/A,#N/A,FALSE,"AP Auto Interco";#N/A,#N/A,FALSE,"AP Manual";#N/A,#N/A,FALSE,"AP Interco Man Nontrd";#N/A,#N/A,FALSE,"Deferred Purchase Expense";#N/A,#N/A,FALSE,"Other Accrued Items";#N/A,#N/A,FALSE,"MTM Long-Term Liab";#N/A,#N/A,FALSE,"Deferred Revenue - LT";#N/A,#N/A,FALSE,"Unrealized Gain Loss in 133 Net"}</definedName>
    <definedName name="wrn.All._.Schedules." localSheetId="18" hidden="1">{#N/A,#N/A,FALSE,"CF Consolidated 2";#N/A,#N/A,FALSE,"Retail Assump";#N/A,#N/A,FALSE,"CF Retail";#N/A,#N/A,FALSE,"Garage Assumpt 1";#N/A,#N/A,FALSE,"Garage Op Proj";#N/A,#N/A,FALSE,"Hist I&amp;E";#N/A,#N/A,FALSE,"Rent Roll";#N/A,#N/A,FALSE,"RE Taxes";#N/A,#N/A,FALSE,"CAM - BH";#N/A,#N/A,FALSE,"Comm.Condo CAM"}</definedName>
    <definedName name="wrn.All._.Schedules." hidden="1">{#N/A,#N/A,FALSE,"CF Consolidated 2";#N/A,#N/A,FALSE,"Retail Assump";#N/A,#N/A,FALSE,"CF Retail";#N/A,#N/A,FALSE,"Garage Assumpt 1";#N/A,#N/A,FALSE,"Garage Op Proj";#N/A,#N/A,FALSE,"Hist I&amp;E";#N/A,#N/A,FALSE,"Rent Roll";#N/A,#N/A,FALSE,"RE Taxes";#N/A,#N/A,FALSE,"CAM - BH";#N/A,#N/A,FALSE,"Comm.Condo CAM"}</definedName>
    <definedName name="wrn.All._.Schedules2" localSheetId="18" hidden="1">{#N/A,#N/A,FALSE,"CF Consolidated 2";#N/A,#N/A,FALSE,"Retail Assump";#N/A,#N/A,FALSE,"CF Retail";#N/A,#N/A,FALSE,"Garage Assumpt 1";#N/A,#N/A,FALSE,"Garage Op Proj";#N/A,#N/A,FALSE,"Hist I&amp;E";#N/A,#N/A,FALSE,"Rent Roll";#N/A,#N/A,FALSE,"RE Taxes";#N/A,#N/A,FALSE,"CAM - BH";#N/A,#N/A,FALSE,"Comm.Condo CAM"}</definedName>
    <definedName name="wrn.All._.Schedules2" hidden="1">{#N/A,#N/A,FALSE,"CF Consolidated 2";#N/A,#N/A,FALSE,"Retail Assump";#N/A,#N/A,FALSE,"CF Retail";#N/A,#N/A,FALSE,"Garage Assumpt 1";#N/A,#N/A,FALSE,"Garage Op Proj";#N/A,#N/A,FALSE,"Hist I&amp;E";#N/A,#N/A,FALSE,"Rent Roll";#N/A,#N/A,FALSE,"RE Taxes";#N/A,#N/A,FALSE,"CAM - BH";#N/A,#N/A,FALSE,"Comm.Condo CAM"}</definedName>
    <definedName name="wrn.all._.sheet." localSheetId="2" hidden="1">{#N/A,#N/A,TRUE,"MAIN FT TERM";#N/A,#N/A,TRUE,"MCI  FT TERM ";#N/A,#N/A,TRUE,"OC12 EQV"}</definedName>
    <definedName name="wrn.all._.sheet." localSheetId="18" hidden="1">{#N/A,#N/A,TRUE,"MAIN FT TERM";#N/A,#N/A,TRUE,"MCI  FT TERM ";#N/A,#N/A,TRUE,"OC12 EQV"}</definedName>
    <definedName name="wrn.all._.sheet." hidden="1">{#N/A,#N/A,TRUE,"MAIN FT TERM";#N/A,#N/A,TRUE,"MCI  FT TERM ";#N/A,#N/A,TRUE,"OC12 EQV"}</definedName>
    <definedName name="wrn.all._.sheets." localSheetId="2" hidden="1">{#N/A,#N/A,TRUE,"MAIN FT TERM";#N/A,#N/A,TRUE,"MCI  FT TERM ";#N/A,#N/A,TRUE,"OC12 EQV"}</definedName>
    <definedName name="wrn.all._.sheets." localSheetId="18" hidden="1">{#N/A,#N/A,TRUE,"MAIN FT TERM";#N/A,#N/A,TRUE,"MCI  FT TERM ";#N/A,#N/A,TRUE,"OC12 EQV"}</definedName>
    <definedName name="wrn.all._.sheets." hidden="1">{#N/A,#N/A,TRUE,"MAIN FT TERM";#N/A,#N/A,TRUE,"MCI  FT TERM ";#N/A,#N/A,TRUE,"OC12 EQV"}</definedName>
    <definedName name="wrn.ALL._.STATEMENTS." localSheetId="2" hidden="1">{"BALANCE SHEET",#N/A,FALSE,"Balance Sheet";"INCOME STATEMENT",#N/A,FALSE,"Income Statement";"STMT OF CASH FLOWS",#N/A,FALSE,"Cash Flows Indirect";"PARTNERS CAPITAL STMT",#N/A,FALSE,"Partners Capital"}</definedName>
    <definedName name="wrn.ALL._.STATEMENTS." localSheetId="18" hidden="1">{"BALANCE SHEET",#N/A,FALSE,"Balance Sheet";"INCOME STATEMENT",#N/A,FALSE,"Income Statement";"STMT OF CASH FLOWS",#N/A,FALSE,"Cash Flows Indirect";"PARTNERS CAPITAL STMT",#N/A,FALSE,"Partners Capital"}</definedName>
    <definedName name="wrn.ALL._.STATEMENTS." hidden="1">{"BALANCE SHEET",#N/A,FALSE,"Balance Sheet";"INCOME STATEMENT",#N/A,FALSE,"Income Statement";"STMT OF CASH FLOWS",#N/A,FALSE,"Cash Flows Indirect";"PARTNERS CAPITAL STMT",#N/A,FALSE,"Partners Capital"}</definedName>
    <definedName name="wrn.ALL._.STATEMENTS._1" localSheetId="2" hidden="1">{"BALANCE SHEET",#N/A,FALSE,"Balance Sheet";"INCOME STATEMENT",#N/A,FALSE,"Income Statement";"STMT OF CASH FLOWS",#N/A,FALSE,"Cash Flows Indirect";"PARTNERS CAPITAL STMT",#N/A,FALSE,"Partners Capital"}</definedName>
    <definedName name="wrn.ALL._.STATEMENTS._1" localSheetId="18" hidden="1">{"BALANCE SHEET",#N/A,FALSE,"Balance Sheet";"INCOME STATEMENT",#N/A,FALSE,"Income Statement";"STMT OF CASH FLOWS",#N/A,FALSE,"Cash Flows Indirect";"PARTNERS CAPITAL STMT",#N/A,FALSE,"Partners Capital"}</definedName>
    <definedName name="wrn.ALL._.STATEMENTS._1" hidden="1">{"BALANCE SHEET",#N/A,FALSE,"Balance Sheet";"INCOME STATEMENT",#N/A,FALSE,"Income Statement";"STMT OF CASH FLOWS",#N/A,FALSE,"Cash Flows Indirect";"PARTNERS CAPITAL STMT",#N/A,FALSE,"Partners Capital"}</definedName>
    <definedName name="wrn.All._.Worksheets." localSheetId="2"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localSheetId="18"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2"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localSheetId="18"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Worksheets._1"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ll._1" localSheetId="2" hidden="1">{#N/A,#N/A,FALSE,"Detail";#N/A,#N/A,FALSE,"10019";#N/A,#N/A,FALSE,"10001 JE";#N/A,#N/A,FALSE,"10004 JE";#N/A,#N/A,FALSE,"10014 JE";#N/A,#N/A,FALSE,"10017 JE";#N/A,#N/A,FALSE,"66101 JE";#N/A,#N/A,FALSE,"21001 JE";#N/A,#N/A,FALSE,"21002 JE";#N/A,#N/A,FALSE,"21003 JE";#N/A,#N/A,FALSE,"21004 JE";#N/A,#N/A,FALSE,"66001 JE"}</definedName>
    <definedName name="wrn.all._1" localSheetId="18" hidden="1">{#N/A,#N/A,FALSE,"Detail";#N/A,#N/A,FALSE,"10019";#N/A,#N/A,FALSE,"10001 JE";#N/A,#N/A,FALSE,"10004 JE";#N/A,#N/A,FALSE,"10014 JE";#N/A,#N/A,FALSE,"10017 JE";#N/A,#N/A,FALSE,"66101 JE";#N/A,#N/A,FALSE,"21001 JE";#N/A,#N/A,FALSE,"21002 JE";#N/A,#N/A,FALSE,"21003 JE";#N/A,#N/A,FALSE,"21004 JE";#N/A,#N/A,FALSE,"66001 JE"}</definedName>
    <definedName name="wrn.all._1" hidden="1">{#N/A,#N/A,FALSE,"Detail";#N/A,#N/A,FALSE,"10019";#N/A,#N/A,FALSE,"10001 JE";#N/A,#N/A,FALSE,"10004 JE";#N/A,#N/A,FALSE,"10014 JE";#N/A,#N/A,FALSE,"10017 JE";#N/A,#N/A,FALSE,"66101 JE";#N/A,#N/A,FALSE,"21001 JE";#N/A,#N/A,FALSE,"21002 JE";#N/A,#N/A,FALSE,"21003 JE";#N/A,#N/A,FALSE,"21004 JE";#N/A,#N/A,FALSE,"66001 JE"}</definedName>
    <definedName name="wrn.ALLOCATIONS." localSheetId="18" hidden="1">{"_200",#N/A,FALSE,"ALLOCATIONS";"_80_1",#N/A,FALSE,"ALLOCATIONS";"_80_2",#N/A,FALSE,"ALLOCATIONS";"_80_3",#N/A,FALSE,"ALLOCATIONS";"_80_4",#N/A,FALSE,"ALLOCATIONS";"_80_5",#N/A,FALSE,"ALLOCATIONS"}</definedName>
    <definedName name="wrn.ALLOCATIONS." hidden="1">{"_200",#N/A,FALSE,"ALLOCATIONS";"_80_1",#N/A,FALSE,"ALLOCATIONS";"_80_2",#N/A,FALSE,"ALLOCATIONS";"_80_3",#N/A,FALSE,"ALLOCATIONS";"_80_4",#N/A,FALSE,"ALLOCATIONS";"_80_5",#N/A,FALSE,"ALLOCATIONS"}</definedName>
    <definedName name="wrn.ALLOCATIONS._1" localSheetId="18" hidden="1">{"_200",#N/A,FALSE,"ALLOCATIONS";"_80_1",#N/A,FALSE,"ALLOCATIONS";"_80_2",#N/A,FALSE,"ALLOCATIONS";"_80_3",#N/A,FALSE,"ALLOCATIONS";"_80_4",#N/A,FALSE,"ALLOCATIONS";"_80_5",#N/A,FALSE,"ALLOCATIONS"}</definedName>
    <definedName name="wrn.ALLOCATIONS._1" hidden="1">{"_200",#N/A,FALSE,"ALLOCATIONS";"_80_1",#N/A,FALSE,"ALLOCATIONS";"_80_2",#N/A,FALSE,"ALLOCATIONS";"_80_3",#N/A,FALSE,"ALLOCATIONS";"_80_4",#N/A,FALSE,"ALLOCATIONS";"_80_5",#N/A,FALSE,"ALLOCATIONS"}</definedName>
    <definedName name="wrn.ALLOCATIONS._2" localSheetId="18" hidden="1">{"_200",#N/A,FALSE,"ALLOCATIONS";"_80_1",#N/A,FALSE,"ALLOCATIONS";"_80_2",#N/A,FALSE,"ALLOCATIONS";"_80_3",#N/A,FALSE,"ALLOCATIONS";"_80_4",#N/A,FALSE,"ALLOCATIONS";"_80_5",#N/A,FALSE,"ALLOCATIONS"}</definedName>
    <definedName name="wrn.ALLOCATIONS._2" hidden="1">{"_200",#N/A,FALSE,"ALLOCATIONS";"_80_1",#N/A,FALSE,"ALLOCATIONS";"_80_2",#N/A,FALSE,"ALLOCATIONS";"_80_3",#N/A,FALSE,"ALLOCATIONS";"_80_4",#N/A,FALSE,"ALLOCATIONS";"_80_5",#N/A,FALSE,"ALLOCATIONS"}</definedName>
    <definedName name="wrn.ALLOCATIONS._3" localSheetId="18" hidden="1">{"_200",#N/A,FALSE,"ALLOCATIONS";"_80_1",#N/A,FALSE,"ALLOCATIONS";"_80_2",#N/A,FALSE,"ALLOCATIONS";"_80_3",#N/A,FALSE,"ALLOCATIONS";"_80_4",#N/A,FALSE,"ALLOCATIONS";"_80_5",#N/A,FALSE,"ALLOCATIONS"}</definedName>
    <definedName name="wrn.ALLOCATIONS._3" hidden="1">{"_200",#N/A,FALSE,"ALLOCATIONS";"_80_1",#N/A,FALSE,"ALLOCATIONS";"_80_2",#N/A,FALSE,"ALLOCATIONS";"_80_3",#N/A,FALSE,"ALLOCATIONS";"_80_4",#N/A,FALSE,"ALLOCATIONS";"_80_5",#N/A,FALSE,"ALLOCATIONS"}</definedName>
    <definedName name="wrn.Annual._.Cashflows." localSheetId="18" hidden="1">{"Revenues",#N/A,FALSE,"MDU";"Depreciation",#N/A,FALSE,"MDU";"Debt",#N/A,FALSE,"MDU";"Financials",#N/A,FALSE,"MDU";"Accounts",#N/A,FALSE,"MDU"}</definedName>
    <definedName name="wrn.Annual._.Cashflows." hidden="1">{"Revenues",#N/A,FALSE,"MDU";"Depreciation",#N/A,FALSE,"MDU";"Debt",#N/A,FALSE,"MDU";"Financials",#N/A,FALSE,"MDU";"Accounts",#N/A,FALSE,"MDU"}</definedName>
    <definedName name="wrn.Annual._.Cashflows2." localSheetId="18"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ppendix." localSheetId="18" hidden="1">{#N/A,#N/A,TRUE,"Lines",#N/A,#N/A,TRUE;"Stations",#N/A,#N/A,TRUE,"Cap. Expenses",#N/A,#N/A;TRUE,"Land",#N/A,#N/A,TRUE,"Cen Proces Sys",#N/A;#N/A,TRUE,"telecom",#N/A,#N/A,TRUE,"Other"}</definedName>
    <definedName name="wrn.Appendix." hidden="1">{#N/A,#N/A,TRUE,"Lines",#N/A,#N/A,TRUE;"Stations",#N/A,#N/A,TRUE,"Cap. Expenses",#N/A,#N/A;TRUE,"Land",#N/A,#N/A,TRUE,"Cen Proces Sys",#N/A;#N/A,TRUE,"telecom",#N/A,#N/A,TRUE,"Other"}</definedName>
    <definedName name="wrn.Arcform1." localSheetId="18" hidden="1">{"One",#N/A,FALSE,"Property";"Rent Analysis",#N/A,FALSE,"Rent &amp; Income";"Market",#N/A,FALSE,"Market";"Environmental",#N/A,FALSE,"Environmental"}</definedName>
    <definedName name="wrn.Arcform1." hidden="1">{"One",#N/A,FALSE,"Property";"Rent Analysis",#N/A,FALSE,"Rent &amp; Income";"Market",#N/A,FALSE,"Market";"Environmental",#N/A,FALSE,"Environmental"}</definedName>
    <definedName name="wrn.Arcform2." localSheetId="18" hidden="1">{"Development Team",#N/A,FALSE,"Team";"Environmental",#N/A,FALSE,"Environmental";"Permanent",#N/A,FALSE,"Perm Mtg";"Soft",#N/A,FALSE,"Soft Mtg"}</definedName>
    <definedName name="wrn.Arcform2." hidden="1">{"Development Team",#N/A,FALSE,"Team";"Environmental",#N/A,FALSE,"Environmental";"Permanent",#N/A,FALSE,"Perm Mtg";"Soft",#N/A,FALSE,"Soft Mtg"}</definedName>
    <definedName name="wrn.Arcform3." localSheetId="18" hidden="1">{"Grant",#N/A,FALSE,"Grant";"GP Developer",#N/A,FALSE,"GP &amp; Dev Loans";"Operating Analysis",#N/A,FALSE,"Operations";"Tax Credit",#N/A,FALSE,"Tax Credits";"Tax Credit Analysis",#N/A,FALSE,"TC Analysis"}</definedName>
    <definedName name="wrn.Arcform3." hidden="1">{"Grant",#N/A,FALSE,"Grant";"GP Developer",#N/A,FALSE,"GP &amp; Dev Loans";"Operating Analysis",#N/A,FALSE,"Operations";"Tax Credit",#N/A,FALSE,"Tax Credits";"Tax Credit Analysis",#N/A,FALSE,"TC Analysis"}</definedName>
    <definedName name="wrn.Arcform4." localSheetId="18" hidden="1">{"Construction Analysis",#N/A,FALSE,"Constr Analysis";"Construction Financing",#N/A,FALSE,"Constr Finan";"Guarantees and Reserves",#N/A,FALSE,"Guar &amp; Reserves"}</definedName>
    <definedName name="wrn.Arcform4." hidden="1">{"Construction Analysis",#N/A,FALSE,"Constr Analysis";"Construction Financing",#N/A,FALSE,"Constr Finan";"Guarantees and Reserves",#N/A,FALSE,"Guar &amp; Reserves"}</definedName>
    <definedName name="wrn.assumptions." localSheetId="2" hidden="1">{"assumptions1",#N/A,FALSE,"Valuation Analysis";"assumptions2",#N/A,FALSE,"Valuation Analysis"}</definedName>
    <definedName name="wrn.assumptions." localSheetId="18" hidden="1">{"assumptions1",#N/A,FALSE,"Valuation Analysis";"assumptions2",#N/A,FALSE,"Valuation Analysis"}</definedName>
    <definedName name="wrn.assumptions." hidden="1">{"assumptions1",#N/A,FALSE,"Valuation Analysis";"assumptions2",#N/A,FALSE,"Valuation Analysis"}</definedName>
    <definedName name="wrn.assumptions._1" localSheetId="2" hidden="1">{"assumptions1",#N/A,FALSE,"Valuation Analysis";"assumptions2",#N/A,FALSE,"Valuation Analysis"}</definedName>
    <definedName name="wrn.assumptions._1" localSheetId="18" hidden="1">{"assumptions1",#N/A,FALSE,"Valuation Analysis";"assumptions2",#N/A,FALSE,"Valuation Analysis"}</definedName>
    <definedName name="wrn.assumptions._1" hidden="1">{"assumptions1",#N/A,FALSE,"Valuation Analysis";"assumptions2",#N/A,FALSE,"Valuation Analysis"}</definedName>
    <definedName name="wrn.August._.1._.2003._.Rate._.Change." localSheetId="18"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to._.Comp." localSheetId="2" hidden="1">{#N/A,#N/A,FALSE,"Sheet1"}</definedName>
    <definedName name="wrn.Auto._.Comp." localSheetId="18" hidden="1">{#N/A,#N/A,FALSE,"Sheet1"}</definedName>
    <definedName name="wrn.Auto._.Comp." hidden="1">{#N/A,#N/A,FALSE,"Sheet1"}</definedName>
    <definedName name="wrn.Auto._.Comp._1" localSheetId="2" hidden="1">{#N/A,#N/A,FALSE,"Sheet1"}</definedName>
    <definedName name="wrn.Auto._.Comp._1" localSheetId="18" hidden="1">{#N/A,#N/A,FALSE,"Sheet1"}</definedName>
    <definedName name="wrn.Auto._.Comp._1" hidden="1">{#N/A,#N/A,FALSE,"Sheet1"}</definedName>
    <definedName name="wrn.BALANCE._.SHEET." localSheetId="2" hidden="1">{"BALANCE SHEET",#N/A,FALSE,"Balance Sheet"}</definedName>
    <definedName name="wrn.BALANCE._.SHEET." localSheetId="18" hidden="1">{"BALANCE SHEET",#N/A,FALSE,"Balance Sheet"}</definedName>
    <definedName name="wrn.BALANCE._.SHEET." hidden="1">{"BALANCE SHEET",#N/A,FALSE,"Balance Sheet"}</definedName>
    <definedName name="wrn.BALANCE._.SHEET._1" localSheetId="2" hidden="1">{"BALANCE SHEET",#N/A,FALSE,"Balance Sheet"}</definedName>
    <definedName name="wrn.BALANCE._.SHEET._1" localSheetId="18" hidden="1">{"BALANCE SHEET",#N/A,FALSE,"Balance Sheet"}</definedName>
    <definedName name="wrn.BALANCE._.SHEET._1" hidden="1">{"BALANCE SHEET",#N/A,FALSE,"Balance Sheet"}</definedName>
    <definedName name="wrn.BALANCE._.SHEET._2" localSheetId="18" hidden="1">{"balsheet",#N/A,FALSE,"INCOME"}</definedName>
    <definedName name="wrn.BALANCE._.SHEET._2" hidden="1">{"balsheet",#N/A,FALSE,"INCOME"}</definedName>
    <definedName name="wrn.BALANCE._.SHEET._3" localSheetId="18" hidden="1">{"balsheet",#N/A,FALSE,"INCOME"}</definedName>
    <definedName name="wrn.BALANCE._.SHEET._3" hidden="1">{"balsheet",#N/A,FALSE,"INCOME"}</definedName>
    <definedName name="wrn.Basic." localSheetId="2" hidden="1">{#N/A,#N/A,FALSE,"Cover";#N/A,#N/A,FALSE,"Assumptions";#N/A,#N/A,FALSE,"Acquirer";#N/A,#N/A,FALSE,"Target";#N/A,#N/A,FALSE,"Income Statement";#N/A,#N/A,FALSE,"Summary Tables"}</definedName>
    <definedName name="wrn.Basic." localSheetId="18" hidden="1">{#N/A,#N/A,FALSE,"Cover";#N/A,#N/A,FALSE,"Assumptions";#N/A,#N/A,FALSE,"Acquirer";#N/A,#N/A,FALSE,"Target";#N/A,#N/A,FALSE,"Income Statement";#N/A,#N/A,FALSE,"Summary Tables"}</definedName>
    <definedName name="wrn.Basic." hidden="1">{#N/A,#N/A,FALSE,"Cover";#N/A,#N/A,FALSE,"Assumptions";#N/A,#N/A,FALSE,"Acquirer";#N/A,#N/A,FALSE,"Target";#N/A,#N/A,FALSE,"Income Statement";#N/A,#N/A,FALSE,"Summary Tables"}</definedName>
    <definedName name="wrn.Basic._1" localSheetId="2" hidden="1">{#N/A,#N/A,FALSE,"Cover";#N/A,#N/A,FALSE,"Assumptions";#N/A,#N/A,FALSE,"Acquirer";#N/A,#N/A,FALSE,"Target";#N/A,#N/A,FALSE,"Income Statement";#N/A,#N/A,FALSE,"Summary Tables"}</definedName>
    <definedName name="wrn.Basic._1" localSheetId="18" hidden="1">{#N/A,#N/A,FALSE,"Cover";#N/A,#N/A,FALSE,"Assumptions";#N/A,#N/A,FALSE,"Acquirer";#N/A,#N/A,FALSE,"Target";#N/A,#N/A,FALSE,"Income Statement";#N/A,#N/A,FALSE,"Summary Tables"}</definedName>
    <definedName name="wrn.Basic._1" hidden="1">{#N/A,#N/A,FALSE,"Cover";#N/A,#N/A,FALSE,"Assumptions";#N/A,#N/A,FALSE,"Acquirer";#N/A,#N/A,FALSE,"Target";#N/A,#N/A,FALSE,"Income Statement";#N/A,#N/A,FALSE,"Summary Tables"}</definedName>
    <definedName name="wrn.BidCo." localSheetId="2" hidden="1">{#N/A,#N/A,FALSE,"BidCo Assumptions";#N/A,#N/A,FALSE,"Credit Stats";#N/A,#N/A,FALSE,"Bidco Summary";#N/A,#N/A,FALSE,"BIDCO Consolidated"}</definedName>
    <definedName name="wrn.BidCo." localSheetId="18" hidden="1">{#N/A,#N/A,FALSE,"BidCo Assumptions";#N/A,#N/A,FALSE,"Credit Stats";#N/A,#N/A,FALSE,"Bidco Summary";#N/A,#N/A,FALSE,"BIDCO Consolidated"}</definedName>
    <definedName name="wrn.BidCo." hidden="1">{#N/A,#N/A,FALSE,"BidCo Assumptions";#N/A,#N/A,FALSE,"Credit Stats";#N/A,#N/A,FALSE,"Bidco Summary";#N/A,#N/A,FALSE,"BIDCO Consolidated"}</definedName>
    <definedName name="wrn.BidCo._1" localSheetId="2" hidden="1">{#N/A,#N/A,FALSE,"BidCo Assumptions";#N/A,#N/A,FALSE,"Credit Stats";#N/A,#N/A,FALSE,"Bidco Summary";#N/A,#N/A,FALSE,"BIDCO Consolidated"}</definedName>
    <definedName name="wrn.BidCo._1" localSheetId="18" hidden="1">{#N/A,#N/A,FALSE,"BidCo Assumptions";#N/A,#N/A,FALSE,"Credit Stats";#N/A,#N/A,FALSE,"Bidco Summary";#N/A,#N/A,FALSE,"BIDCO Consolidated"}</definedName>
    <definedName name="wrn.BidCo._1" hidden="1">{#N/A,#N/A,FALSE,"BidCo Assumptions";#N/A,#N/A,FALSE,"Credit Stats";#N/A,#N/A,FALSE,"Bidco Summary";#N/A,#N/A,FALSE,"BIDCO Consolidated"}</definedName>
    <definedName name="wrn.Bonds." localSheetId="18" hidden="1">{#N/A,#N/A,FALSE,"Bonds - Consol";#N/A,#N/A,FALSE,"Bonds - Lakes";#N/A,#N/A,FALSE,"Bonds - Chabot";#N/A,#N/A,FALSE,"Bonds - Diablo"}</definedName>
    <definedName name="wrn.Bonds." hidden="1">{#N/A,#N/A,FALSE,"Bonds - Consol";#N/A,#N/A,FALSE,"Bonds - Lakes";#N/A,#N/A,FALSE,"Bonds - Chabot";#N/A,#N/A,FALSE,"Bonds - Diablo"}</definedName>
    <definedName name="wrn.Breakout." localSheetId="18" hidden="1">{#N/A,#N/A,FALSE,"BreakoutFY95";#N/A,#N/A,FALSE,"BreakoutFY96";#N/A,#N/A,FALSE,"BreakoutFY97";#N/A,#N/A,FALSE,"BreakoutFY98"}</definedName>
    <definedName name="wrn.Breakout." hidden="1">{#N/A,#N/A,FALSE,"BreakoutFY95";#N/A,#N/A,FALSE,"BreakoutFY96";#N/A,#N/A,FALSE,"BreakoutFY97";#N/A,#N/A,FALSE,"BreakoutFY98"}</definedName>
    <definedName name="wrn.Bridge." localSheetId="18"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UDGET." hidden="1">{#N/A,#N/A,FALSE,"COMPLETE";#N/A,#N/A,FALSE,"WARRANTY";#N/A,#N/A,FALSE,"HOUSTON"}</definedName>
    <definedName name="wrn.CAG." localSheetId="18" hidden="1">{#N/A;#N/A;FALSE;"CAG"}</definedName>
    <definedName name="wrn.CAG." hidden="1">{#N/A;#N/A;FALSE;"CAG"}</definedName>
    <definedName name="wrn.calc_all." localSheetId="2"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localSheetId="18"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2"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localSheetId="18"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_all._1"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lculation_Page_Summary." localSheetId="18" hidden="1">{"NewCo_View",#N/A,FALSE,"Calculations"}</definedName>
    <definedName name="wrn.Calculation_Page_Summary." hidden="1">{"NewCo_View",#N/A,FALSE,"Calculations"}</definedName>
    <definedName name="wrn.Capaciy._.Management._.Report." localSheetId="2" hidden="1">{#N/A,#N/A,FALSE,"EXTRNL";#N/A,#N/A,FALSE,"302L";#N/A,#N/A,FALSE,"401CL";#N/A,#N/A,FALSE,"303L";#N/A,#N/A,FALSE,"402CL";#N/A,#N/A,FALSE,"401KL";#N/A,#N/A,FALSE,"402KL"}</definedName>
    <definedName name="wrn.Capaciy._.Management._.Report." localSheetId="18" hidden="1">{#N/A,#N/A,FALSE,"EXTRNL";#N/A,#N/A,FALSE,"302L";#N/A,#N/A,FALSE,"401CL";#N/A,#N/A,FALSE,"303L";#N/A,#N/A,FALSE,"402CL";#N/A,#N/A,FALSE,"401KL";#N/A,#N/A,FALSE,"402KL"}</definedName>
    <definedName name="wrn.Capaciy._.Management._.Report." hidden="1">{#N/A,#N/A,FALSE,"EXTRNL";#N/A,#N/A,FALSE,"302L";#N/A,#N/A,FALSE,"401CL";#N/A,#N/A,FALSE,"303L";#N/A,#N/A,FALSE,"402CL";#N/A,#N/A,FALSE,"401KL";#N/A,#N/A,FALSE,"402KL"}</definedName>
    <definedName name="wrn.Capaciy._.Management._.Report._1" localSheetId="2" hidden="1">{#N/A,#N/A,FALSE,"EXTRNL";#N/A,#N/A,FALSE,"302L";#N/A,#N/A,FALSE,"401CL";#N/A,#N/A,FALSE,"303L";#N/A,#N/A,FALSE,"402CL";#N/A,#N/A,FALSE,"401KL";#N/A,#N/A,FALSE,"402KL"}</definedName>
    <definedName name="wrn.Capaciy._.Management._.Report._1" localSheetId="18" hidden="1">{#N/A,#N/A,FALSE,"EXTRNL";#N/A,#N/A,FALSE,"302L";#N/A,#N/A,FALSE,"401CL";#N/A,#N/A,FALSE,"303L";#N/A,#N/A,FALSE,"402CL";#N/A,#N/A,FALSE,"401KL";#N/A,#N/A,FALSE,"402KL"}</definedName>
    <definedName name="wrn.Capaciy._.Management._.Report._1" hidden="1">{#N/A,#N/A,FALSE,"EXTRNL";#N/A,#N/A,FALSE,"302L";#N/A,#N/A,FALSE,"401CL";#N/A,#N/A,FALSE,"303L";#N/A,#N/A,FALSE,"402CL";#N/A,#N/A,FALSE,"401KL";#N/A,#N/A,FALSE,"402KL"}</definedName>
    <definedName name="wrn.CASH." localSheetId="2"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Flow._.and._.Matrix." localSheetId="18" hidden="1">{#N/A,#N/A,FALSE,"Matrix";#N/A,#N/A,FALSE,"Cash Flow";#N/A,#N/A,FALSE,"10 Year Cost Analysis"}</definedName>
    <definedName name="wrn.Cash._.Flow._.and._.Matrix." hidden="1">{#N/A,#N/A,FALSE,"Matrix";#N/A,#N/A,FALSE,"Cash Flow";#N/A,#N/A,FALSE,"10 Year Cost Analysis"}</definedName>
    <definedName name="wrn.Cash._.Flow._.Statement." localSheetId="18" hidden="1">{"CashPrintArea",#N/A,FALSE,"Cash (c)"}</definedName>
    <definedName name="wrn.Cash._.Flow._.Statement." hidden="1">{"CashPrintArea",#N/A,FALSE,"Cash (c)"}</definedName>
    <definedName name="wrn.CASH._.FLOWS._.ONLY." localSheetId="18" hidden="1">{#N/A,#N/A,FALSE,"Assumptions";#N/A,#N/A,FALSE,"Consol CF";#N/A,#N/A,FALSE,"Hacienda CF";#N/A,#N/A,FALSE,"Chabot CF";#N/A,#N/A,FALSE,"Diablo CF"}</definedName>
    <definedName name="wrn.CASH._.FLOWS._.ONLY." hidden="1">{#N/A,#N/A,FALSE,"Assumptions";#N/A,#N/A,FALSE,"Consol CF";#N/A,#N/A,FALSE,"Hacienda CF";#N/A,#N/A,FALSE,"Chabot CF";#N/A,#N/A,FALSE,"Diablo CF"}</definedName>
    <definedName name="wrn.CASH._1" localSheetId="2"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localSheetId="18"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_1" hidden="1">{#N/A,#N/A,FALSE,"Cash";#N/A,#N/A,FALSE,"AR";#N/A,#N/A,FALSE,"Prepaid Purchase";#N/A,#N/A,FALSE,"Deferred Charge";#N/A,#N/A,FALSE,"Property";#N/A,#N/A,FALSE,"Payables";#N/A,#N/A,FALSE,"Liabilities";#N/A,#N/A,FALSE,"Capital";#N/A,#N/A,FALSE,"Revenue - ECI";#N/A,#N/A,FALSE,"Fuel";#N/A,#N/A,FALSE,"O&amp;M";#N/A,#N/A,FALSE,"Standby";#N/A,#N/A,FALSE,"Advalorem";#N/A,#N/A,FALSE,"Insurance";#N/A,#N/A,FALSE,"Dep&amp;Amort "}</definedName>
    <definedName name="wrn.Cashflow." localSheetId="2" hidden="1">{#N/A,#N/A,TRUE,"Cover";#N/A,#N/A,TRUE,"Inputs";#N/A,#N/A,TRUE,"Results";#N/A,#N/A,TRUE,"Stats";#N/A,#N/A,TRUE,"Capital Cost";#N/A,#N/A,TRUE,"Income Statement";#N/A,#N/A,TRUE,"Cash Flows";#N/A,#N/A,TRUE,"Selldown";#N/A,#N/A,TRUE,"BookDep";#N/A,#N/A,TRUE,"Cash Taxes";#N/A,#N/A,TRUE,"O&amp;M";#N/A,#N/A,TRUE,"Graphs";#N/A,#N/A,TRUE,"Assumptions"}</definedName>
    <definedName name="wrn.Cashflow." localSheetId="18" hidden="1">{#N/A,#N/A,TRUE,"Cover";#N/A,#N/A,TRUE,"Inputs";#N/A,#N/A,TRUE,"Results";#N/A,#N/A,TRUE,"Stats";#N/A,#N/A,TRUE,"Capital Cost";#N/A,#N/A,TRUE,"Income Statement";#N/A,#N/A,TRUE,"Cash Flows";#N/A,#N/A,TRUE,"Selldown";#N/A,#N/A,TRUE,"BookDep";#N/A,#N/A,TRUE,"Cash Taxes";#N/A,#N/A,TRUE,"O&amp;M";#N/A,#N/A,TRUE,"Graphs";#N/A,#N/A,TRUE,"Assumptions"}</definedName>
    <definedName name="wrn.Cashflow." hidden="1">{#N/A,#N/A,TRUE,"Cover";#N/A,#N/A,TRUE,"Inputs";#N/A,#N/A,TRUE,"Results";#N/A,#N/A,TRUE,"Stats";#N/A,#N/A,TRUE,"Capital Cost";#N/A,#N/A,TRUE,"Income Statement";#N/A,#N/A,TRUE,"Cash Flows";#N/A,#N/A,TRUE,"Selldown";#N/A,#N/A,TRUE,"BookDep";#N/A,#N/A,TRUE,"Cash Taxes";#N/A,#N/A,TRUE,"O&amp;M";#N/A,#N/A,TRUE,"Graphs";#N/A,#N/A,TRUE,"Assumptions"}</definedName>
    <definedName name="wrn.CF._.Statement." localSheetId="18" hidden="1">{"CashPrintArea",#N/A,FALSE,"Cash (c)"}</definedName>
    <definedName name="wrn.CF._.Statement." hidden="1">{"CashPrintArea",#N/A,FALSE,"Cash (c)"}</definedName>
    <definedName name="wrn.CF._.Statement._.Base._.Case." localSheetId="18" hidden="1">{"CashPrintArea",#N/A,FALSE,"Cash (c)"}</definedName>
    <definedName name="wrn.CF._.Statement._.Base._.Case." hidden="1">{"CashPrintArea",#N/A,FALSE,"Cash (c)"}</definedName>
    <definedName name="wrn.CGE" localSheetId="2" hidden="1">{#N/A,#N/A,TRUE,"CIN-11";#N/A,#N/A,TRUE,"CIN-13";#N/A,#N/A,TRUE,"CIN-14";#N/A,#N/A,TRUE,"CIN-16";#N/A,#N/A,TRUE,"CIN-17";#N/A,#N/A,TRUE,"CIN-18";#N/A,#N/A,TRUE,"CIN Earnings To Fixed Charges";#N/A,#N/A,TRUE,"CIN Financial Ratios";#N/A,#N/A,TRUE,"CIN-IS";#N/A,#N/A,TRUE,"CIN-BS";#N/A,#N/A,TRUE,"CIN-CS";#N/A,#N/A,TRUE,"Invest In Unconsol Subs"}</definedName>
    <definedName name="wrn.CGE" localSheetId="18" hidden="1">{#N/A,#N/A,TRUE,"CIN-11";#N/A,#N/A,TRUE,"CIN-13";#N/A,#N/A,TRUE,"CIN-14";#N/A,#N/A,TRUE,"CIN-16";#N/A,#N/A,TRUE,"CIN-17";#N/A,#N/A,TRUE,"CIN-18";#N/A,#N/A,TRUE,"CIN Earnings To Fixed Charges";#N/A,#N/A,TRUE,"CIN Financial Ratios";#N/A,#N/A,TRUE,"CIN-IS";#N/A,#N/A,TRUE,"CIN-BS";#N/A,#N/A,TRUE,"CIN-CS";#N/A,#N/A,TRUE,"Invest In Unconsol Subs"}</definedName>
    <definedName name="wrn.CGE" hidden="1">{#N/A,#N/A,TRUE,"CIN-11";#N/A,#N/A,TRUE,"CIN-13";#N/A,#N/A,TRUE,"CIN-14";#N/A,#N/A,TRUE,"CIN-16";#N/A,#N/A,TRUE,"CIN-17";#N/A,#N/A,TRUE,"CIN-18";#N/A,#N/A,TRUE,"CIN Earnings To Fixed Charges";#N/A,#N/A,TRUE,"CIN Financial Ratios";#N/A,#N/A,TRUE,"CIN-IS";#N/A,#N/A,TRUE,"CIN-BS";#N/A,#N/A,TRUE,"CIN-CS";#N/A,#N/A,TRUE,"Invest In Unconsol Subs"}</definedName>
    <definedName name="wrn.CGE_1" localSheetId="2" hidden="1">{#N/A,#N/A,TRUE,"CIN-11";#N/A,#N/A,TRUE,"CIN-13";#N/A,#N/A,TRUE,"CIN-14";#N/A,#N/A,TRUE,"CIN-16";#N/A,#N/A,TRUE,"CIN-17";#N/A,#N/A,TRUE,"CIN-18";#N/A,#N/A,TRUE,"CIN Earnings To Fixed Charges";#N/A,#N/A,TRUE,"CIN Financial Ratios";#N/A,#N/A,TRUE,"CIN-IS";#N/A,#N/A,TRUE,"CIN-BS";#N/A,#N/A,TRUE,"CIN-CS";#N/A,#N/A,TRUE,"Invest In Unconsol Subs"}</definedName>
    <definedName name="wrn.CGE_1" localSheetId="18" hidden="1">{#N/A,#N/A,TRUE,"CIN-11";#N/A,#N/A,TRUE,"CIN-13";#N/A,#N/A,TRUE,"CIN-14";#N/A,#N/A,TRUE,"CIN-16";#N/A,#N/A,TRUE,"CIN-17";#N/A,#N/A,TRUE,"CIN-18";#N/A,#N/A,TRUE,"CIN Earnings To Fixed Charges";#N/A,#N/A,TRUE,"CIN Financial Ratios";#N/A,#N/A,TRUE,"CIN-IS";#N/A,#N/A,TRUE,"CIN-BS";#N/A,#N/A,TRUE,"CIN-CS";#N/A,#N/A,TRUE,"Invest In Unconsol Subs"}</definedName>
    <definedName name="wrn.CGE_1" hidden="1">{#N/A,#N/A,TRUE,"CIN-11";#N/A,#N/A,TRUE,"CIN-13";#N/A,#N/A,TRUE,"CIN-14";#N/A,#N/A,TRUE,"CIN-16";#N/A,#N/A,TRUE,"CIN-17";#N/A,#N/A,TRUE,"CIN-18";#N/A,#N/A,TRUE,"CIN Earnings To Fixed Charges";#N/A,#N/A,TRUE,"CIN Financial Ratios";#N/A,#N/A,TRUE,"CIN-IS";#N/A,#N/A,TRUE,"CIN-BS";#N/A,#N/A,TRUE,"CIN-CS";#N/A,#N/A,TRUE,"Invest In Unconsol Subs"}</definedName>
    <definedName name="wrn.ChartSet." localSheetId="18"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Color._.Pages...change._.printer." localSheetId="18"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lor._.Pages...change._.printer." hidden="1">{#N/A,#N/A,FALSE,"Executive Summary Page 1";#N/A,#N/A,FALSE,"Executive Summary Page 1(P)";#N/A,#N/A,FALSE,"Executive Summary Page 2";#N/A,#N/A,FALSE,"Executive Summary Page 3";#N/A,#N/A,FALSE,"Site Improvement-Portfolio";#N/A,#N/A,FALSE,"DCF Assumptions Exhibit";#N/A,#N/A,FALSE,"Metro Profile";#N/A,#N/A,FALSE,"Metro Employment";#N/A,#N/A,FALSE,"US Market"}</definedName>
    <definedName name="wrn.Component._.Analy." localSheetId="2"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localSheetId="18" hidden="1">{#N/A,#N/A,FALSE,"Results";#N/A,#N/A,FALSE,"Input Data";#N/A,#N/A,FALSE,"Generation Calculation";#N/A,#N/A,FALSE,"Unit Heat Rate Calculation";#N/A,#N/A,FALSE,"BEFF.XLS";#N/A,#N/A,FALSE,"TURBEFF.XLS";#N/A,#N/A,FALSE,"Final FWH Extraction Flow";#N/A,#N/A,FALSE,"Condenser Performance";#N/A,#N/A,FALSE,"Stage Pressure Correction"}</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localSheetId="2" hidden="1">{#N/A,#N/A,FALSE,"SUMMARY";#N/A,#N/A,FALSE,"INPUTDATA";#N/A,#N/A,FALSE,"Condenser Performance"}</definedName>
    <definedName name="wrn.Condenser._.Summary." localSheetId="18" hidden="1">{#N/A,#N/A,FALSE,"SUMMARY";#N/A,#N/A,FALSE,"INPUTDATA";#N/A,#N/A,FALSE,"Condenser Performance"}</definedName>
    <definedName name="wrn.Condenser._.Summary." hidden="1">{#N/A,#N/A,FALSE,"SUMMARY";#N/A,#N/A,FALSE,"INPUTDATA";#N/A,#N/A,FALSE,"Condenser Performance"}</definedName>
    <definedName name="wrn.contributory._.asset._.charges." localSheetId="2" hidden="1">{"contributory1",#N/A,FALSE,"Contributory Assets Detail";"contributory2",#N/A,FALSE,"Contributory Assets Detail"}</definedName>
    <definedName name="wrn.contributory._.asset._.charges." localSheetId="18" hidden="1">{"contributory1",#N/A,FALSE,"Contributory Assets Detail";"contributory2",#N/A,FALSE,"Contributory Assets Detail"}</definedName>
    <definedName name="wrn.contributory._.asset._.charges." hidden="1">{"contributory1",#N/A,FALSE,"Contributory Assets Detail";"contributory2",#N/A,FALSE,"Contributory Assets Detail"}</definedName>
    <definedName name="wrn.contributory._.asset._.charges._1" localSheetId="2" hidden="1">{"contributory1",#N/A,FALSE,"Contributory Assets Detail";"contributory2",#N/A,FALSE,"Contributory Assets Detail"}</definedName>
    <definedName name="wrn.contributory._.asset._.charges._1" localSheetId="18" hidden="1">{"contributory1",#N/A,FALSE,"Contributory Assets Detail";"contributory2",#N/A,FALSE,"Contributory Assets Detail"}</definedName>
    <definedName name="wrn.contributory._.asset._.charges._1" hidden="1">{"contributory1",#N/A,FALSE,"Contributory Assets Detail";"contributory2",#N/A,FALSE,"Contributory Assets Detail"}</definedName>
    <definedName name="wrn.COST." localSheetId="2" hidden="1">{#N/A,#N/A,FALSE,"T COST";#N/A,#N/A,FALSE,"COST_FH"}</definedName>
    <definedName name="wrn.COST." localSheetId="18" hidden="1">{#N/A,#N/A,FALSE,"T COST";#N/A,#N/A,FALSE,"COST_FH"}</definedName>
    <definedName name="wrn.COST." hidden="1">{#N/A,#N/A,FALSE,"T COST";#N/A,#N/A,FALSE,"COST_FH"}</definedName>
    <definedName name="wrn.CPB." localSheetId="18" hidden="1">{#N/A;#N/A;FALSE;"CPB"}</definedName>
    <definedName name="wrn.CPB." hidden="1">{#N/A;#N/A;FALSE;"CPB"}</definedName>
    <definedName name="wrn.Credit._.Summary." localSheetId="18" hidden="1">{#N/A;#N/A;FALSE;"Credit Summary"}</definedName>
    <definedName name="wrn.Credit._.Summary." hidden="1">{#N/A;#N/A;FALSE;"Credit Summary"}</definedName>
    <definedName name="wrn.DACOM._.광전송장치._.투찰가._.검토." localSheetId="2" hidden="1">{#N/A,#N/A,FALSE,"DAOCM 2차 검토"}</definedName>
    <definedName name="wrn.DACOM._.광전송장치._.투찰가._.검토." localSheetId="18" hidden="1">{#N/A,#N/A,FALSE,"DAOCM 2차 검토"}</definedName>
    <definedName name="wrn.DACOM._.광전송장치._.투찰가._.검토." hidden="1">{#N/A,#N/A,FALSE,"DAOCM 2차 검토"}</definedName>
    <definedName name="wrn.Data._.dump." localSheetId="18" hidden="1">{"Input Data",#N/A,FALSE,"Input";"Income and Cash Flow",#N/A,FALSE,"Calculations"}</definedName>
    <definedName name="wrn.Data._.dump." hidden="1">{"Input Data",#N/A,FALSE,"Input";"Income and Cash Flow",#N/A,FALSE,"Calculations"}</definedName>
    <definedName name="wrn.DATABASE." localSheetId="18" hidden="1">{"DBINPUT1",#N/A,FALSE,"Database";"DBINPUT2",#N/A,FALSE,"Database"}</definedName>
    <definedName name="wrn.DATABASE." hidden="1">{"DBINPUT1",#N/A,FALSE,"Database";"DBINPUT2",#N/A,FALSE,"Database"}</definedName>
    <definedName name="wrn.DCF._.Valuation." localSheetId="2" hidden="1">{"value box",#N/A,TRUE,"DPL Inc. Fin Statements";"unlevered free cash flows",#N/A,TRUE,"DPL Inc. Fin Statements"}</definedName>
    <definedName name="wrn.DCF._.Valuation." localSheetId="18" hidden="1">{"value box",#N/A,TRUE,"DPL Inc. Fin Statements";"unlevered free cash flows",#N/A,TRUE,"DPL Inc. Fin Statements"}</definedName>
    <definedName name="wrn.DCF._.Valuation." hidden="1">{"value box",#N/A,TRUE,"DPL Inc. Fin Statements";"unlevered free cash flows",#N/A,TRUE,"DPL Inc. Fin Statements"}</definedName>
    <definedName name="wrn.DCF._.Valuation._1" localSheetId="2" hidden="1">{"value box",#N/A,TRUE,"DPL Inc. Fin Statements";"unlevered free cash flows",#N/A,TRUE,"DPL Inc. Fin Statements"}</definedName>
    <definedName name="wrn.DCF._.Valuation._1" localSheetId="18" hidden="1">{"value box",#N/A,TRUE,"DPL Inc. Fin Statements";"unlevered free cash flows",#N/A,TRUE,"DPL Inc. Fin Statements"}</definedName>
    <definedName name="wrn.DCF._.Valuation._1" hidden="1">{"value box",#N/A,TRUE,"DPL Inc. Fin Statements";"unlevered free cash flows",#N/A,TRUE,"DPL Inc. Fin Statements"}</definedName>
    <definedName name="wrn.Debt." localSheetId="2" hidden="1">{"debt summary",#N/A,FALSE,"Debt";"loan details",#N/A,FALSE,"Debt"}</definedName>
    <definedName name="wrn.Debt." localSheetId="18" hidden="1">{"debt summary",#N/A,FALSE,"Debt";"loan details",#N/A,FALSE,"Debt"}</definedName>
    <definedName name="wrn.Debt." hidden="1">{"debt summary",#N/A,FALSE,"Debt";"loan details",#N/A,FALSE,"Debt"}</definedName>
    <definedName name="wrn.Debt._1" localSheetId="2" hidden="1">{"debt summary",#N/A,FALSE,"Debt";"loan details",#N/A,FALSE,"Debt"}</definedName>
    <definedName name="wrn.Debt._1" localSheetId="18" hidden="1">{"debt summary",#N/A,FALSE,"Debt";"loan details",#N/A,FALSE,"Debt"}</definedName>
    <definedName name="wrn.Debt._1" hidden="1">{"debt summary",#N/A,FALSE,"Debt";"loan details",#N/A,FALSE,"Debt"}</definedName>
    <definedName name="wrn.Deferral._.Forecast." localSheetId="18"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ltek._.Upload." localSheetId="18" hidden="1">{#N/A;#N/A;FALSE;"Delt Data"}</definedName>
    <definedName name="wrn.Deltek._.Upload." hidden="1">{#N/A;#N/A;FALSE;"Delt Data"}</definedName>
    <definedName name="wrn.DetailThru2007." localSheetId="2"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localSheetId="18"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2"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localSheetId="18"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07._1"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15." localSheetId="2"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localSheetId="18"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2"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localSheetId="18"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etailThru2015._1"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documentation." localSheetId="2" hidden="1">{"document1",#N/A,FALSE,"Documentation";"document2",#N/A,FALSE,"Documentation"}</definedName>
    <definedName name="wrn.documentation." localSheetId="18" hidden="1">{"document1",#N/A,FALSE,"Documentation";"document2",#N/A,FALSE,"Documentation"}</definedName>
    <definedName name="wrn.documentation." hidden="1">{"document1",#N/A,FALSE,"Documentation";"document2",#N/A,FALSE,"Documentation"}</definedName>
    <definedName name="wrn.documentation._1" localSheetId="2" hidden="1">{"document1",#N/A,FALSE,"Documentation";"document2",#N/A,FALSE,"Documentation"}</definedName>
    <definedName name="wrn.documentation._1" localSheetId="18" hidden="1">{"document1",#N/A,FALSE,"Documentation";"document2",#N/A,FALSE,"Documentation"}</definedName>
    <definedName name="wrn.documentation._1" hidden="1">{"document1",#N/A,FALSE,"Documentation";"document2",#N/A,FALSE,"Documentation"}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localSheetId="1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_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R." localSheetId="2" hidden="1">{#N/A,#N/A,FALSE,"schA"}</definedName>
    <definedName name="wrn.ECR." localSheetId="18" hidden="1">{#N/A,#N/A,FALSE,"schA"}</definedName>
    <definedName name="wrn.ECR." hidden="1">{#N/A,#N/A,FALSE,"schA"}</definedName>
    <definedName name="wrn.ECR._1" localSheetId="2" hidden="1">{#N/A,#N/A,FALSE,"schA"}</definedName>
    <definedName name="wrn.ECR._1" localSheetId="18" hidden="1">{#N/A,#N/A,FALSE,"schA"}</definedName>
    <definedName name="wrn.ECR._1" hidden="1">{#N/A,#N/A,FALSE,"schA"}</definedName>
    <definedName name="wrn.ECR._1_1" localSheetId="2" hidden="1">{#N/A,#N/A,FALSE,"schA"}</definedName>
    <definedName name="wrn.ECR._1_1" localSheetId="18" hidden="1">{#N/A,#N/A,FALSE,"schA"}</definedName>
    <definedName name="wrn.ECR._1_1" hidden="1">{#N/A,#N/A,FALSE,"schA"}</definedName>
    <definedName name="wrn.ECR._1_2" localSheetId="2" hidden="1">{#N/A,#N/A,FALSE,"schA"}</definedName>
    <definedName name="wrn.ECR._1_2" localSheetId="18" hidden="1">{#N/A,#N/A,FALSE,"schA"}</definedName>
    <definedName name="wrn.ECR._1_2" hidden="1">{#N/A,#N/A,FALSE,"schA"}</definedName>
    <definedName name="wrn.ECR._1_3" localSheetId="2" hidden="1">{#N/A,#N/A,FALSE,"schA"}</definedName>
    <definedName name="wrn.ECR._1_3" localSheetId="18" hidden="1">{#N/A,#N/A,FALSE,"schA"}</definedName>
    <definedName name="wrn.ECR._1_3" hidden="1">{#N/A,#N/A,FALSE,"schA"}</definedName>
    <definedName name="wrn.ECR._2" localSheetId="2" hidden="1">{#N/A,#N/A,FALSE,"schA"}</definedName>
    <definedName name="wrn.ECR._2" localSheetId="18" hidden="1">{#N/A,#N/A,FALSE,"schA"}</definedName>
    <definedName name="wrn.ECR._2" hidden="1">{#N/A,#N/A,FALSE,"schA"}</definedName>
    <definedName name="wrn.ECR._2_1" localSheetId="2" hidden="1">{#N/A,#N/A,FALSE,"schA"}</definedName>
    <definedName name="wrn.ECR._2_1" localSheetId="18" hidden="1">{#N/A,#N/A,FALSE,"schA"}</definedName>
    <definedName name="wrn.ECR._2_1" hidden="1">{#N/A,#N/A,FALSE,"schA"}</definedName>
    <definedName name="wrn.ECR._2_2" localSheetId="2" hidden="1">{#N/A,#N/A,FALSE,"schA"}</definedName>
    <definedName name="wrn.ECR._2_2" localSheetId="18" hidden="1">{#N/A,#N/A,FALSE,"schA"}</definedName>
    <definedName name="wrn.ECR._2_2" hidden="1">{#N/A,#N/A,FALSE,"schA"}</definedName>
    <definedName name="wrn.ECR._2_3" localSheetId="2" hidden="1">{#N/A,#N/A,FALSE,"schA"}</definedName>
    <definedName name="wrn.ECR._2_3" localSheetId="18" hidden="1">{#N/A,#N/A,FALSE,"schA"}</definedName>
    <definedName name="wrn.ECR._2_3" hidden="1">{#N/A,#N/A,FALSE,"schA"}</definedName>
    <definedName name="wrn.ECR._3" localSheetId="2" hidden="1">{#N/A,#N/A,FALSE,"schA"}</definedName>
    <definedName name="wrn.ECR._3" localSheetId="18" hidden="1">{#N/A,#N/A,FALSE,"schA"}</definedName>
    <definedName name="wrn.ECR._3" hidden="1">{#N/A,#N/A,FALSE,"schA"}</definedName>
    <definedName name="wrn.ECR._3_1" localSheetId="2" hidden="1">{#N/A,#N/A,FALSE,"schA"}</definedName>
    <definedName name="wrn.ECR._3_1" localSheetId="18" hidden="1">{#N/A,#N/A,FALSE,"schA"}</definedName>
    <definedName name="wrn.ECR._3_1" hidden="1">{#N/A,#N/A,FALSE,"schA"}</definedName>
    <definedName name="wrn.ECR._3_2" localSheetId="2" hidden="1">{#N/A,#N/A,FALSE,"schA"}</definedName>
    <definedName name="wrn.ECR._3_2" localSheetId="18" hidden="1">{#N/A,#N/A,FALSE,"schA"}</definedName>
    <definedName name="wrn.ECR._3_2" hidden="1">{#N/A,#N/A,FALSE,"schA"}</definedName>
    <definedName name="wrn.ECR._3_3" localSheetId="2" hidden="1">{#N/A,#N/A,FALSE,"schA"}</definedName>
    <definedName name="wrn.ECR._3_3" localSheetId="18" hidden="1">{#N/A,#N/A,FALSE,"schA"}</definedName>
    <definedName name="wrn.ECR._3_3" hidden="1">{#N/A,#N/A,FALSE,"schA"}</definedName>
    <definedName name="wrn.ECR._4" localSheetId="2" hidden="1">{#N/A,#N/A,FALSE,"schA"}</definedName>
    <definedName name="wrn.ECR._4" localSheetId="18" hidden="1">{#N/A,#N/A,FALSE,"schA"}</definedName>
    <definedName name="wrn.ECR._4" hidden="1">{#N/A,#N/A,FALSE,"schA"}</definedName>
    <definedName name="wrn.ECR._4_1" localSheetId="2" hidden="1">{#N/A,#N/A,FALSE,"schA"}</definedName>
    <definedName name="wrn.ECR._4_1" localSheetId="18" hidden="1">{#N/A,#N/A,FALSE,"schA"}</definedName>
    <definedName name="wrn.ECR._4_1" hidden="1">{#N/A,#N/A,FALSE,"schA"}</definedName>
    <definedName name="wrn.ECR._4_2" localSheetId="2" hidden="1">{#N/A,#N/A,FALSE,"schA"}</definedName>
    <definedName name="wrn.ECR._4_2" localSheetId="18" hidden="1">{#N/A,#N/A,FALSE,"schA"}</definedName>
    <definedName name="wrn.ECR._4_2" hidden="1">{#N/A,#N/A,FALSE,"schA"}</definedName>
    <definedName name="wrn.ECR._4_3" localSheetId="2" hidden="1">{#N/A,#N/A,FALSE,"schA"}</definedName>
    <definedName name="wrn.ECR._4_3" localSheetId="18" hidden="1">{#N/A,#N/A,FALSE,"schA"}</definedName>
    <definedName name="wrn.ECR._4_3" hidden="1">{#N/A,#N/A,FALSE,"schA"}</definedName>
    <definedName name="wrn.ECR._5" localSheetId="2" hidden="1">{#N/A,#N/A,FALSE,"schA"}</definedName>
    <definedName name="wrn.ECR._5" localSheetId="18" hidden="1">{#N/A,#N/A,FALSE,"schA"}</definedName>
    <definedName name="wrn.ECR._5" hidden="1">{#N/A,#N/A,FALSE,"schA"}</definedName>
    <definedName name="wrn.ECR._5_1" localSheetId="2" hidden="1">{#N/A,#N/A,FALSE,"schA"}</definedName>
    <definedName name="wrn.ECR._5_1" localSheetId="18" hidden="1">{#N/A,#N/A,FALSE,"schA"}</definedName>
    <definedName name="wrn.ECR._5_1" hidden="1">{#N/A,#N/A,FALSE,"schA"}</definedName>
    <definedName name="wrn.ECR._5_2" localSheetId="2" hidden="1">{#N/A,#N/A,FALSE,"schA"}</definedName>
    <definedName name="wrn.ECR._5_2" localSheetId="18" hidden="1">{#N/A,#N/A,FALSE,"schA"}</definedName>
    <definedName name="wrn.ECR._5_2" hidden="1">{#N/A,#N/A,FALSE,"schA"}</definedName>
    <definedName name="wrn.ECR._5_3" localSheetId="2" hidden="1">{#N/A,#N/A,FALSE,"schA"}</definedName>
    <definedName name="wrn.ECR._5_3" localSheetId="18" hidden="1">{#N/A,#N/A,FALSE,"schA"}</definedName>
    <definedName name="wrn.ECR._5_3" hidden="1">{#N/A,#N/A,FALSE,"schA"}</definedName>
    <definedName name="wrn.Engr._.Summary." localSheetId="2" hidden="1">{#N/A,#N/A,FALSE,"INPUTDATA";#N/A,#N/A,FALSE,"SUMMARY";#N/A,#N/A,FALSE,"CTAREP";#N/A,#N/A,FALSE,"CTBREP";#N/A,#N/A,FALSE,"TURBEFF";#N/A,#N/A,FALSE,"Condenser Performance"}</definedName>
    <definedName name="wrn.Engr._.Summary." localSheetId="18" hidden="1">{#N/A,#N/A,FALSE,"INPUTDATA";#N/A,#N/A,FALSE,"SUMMARY";#N/A,#N/A,FALSE,"CTAREP";#N/A,#N/A,FALSE,"CTBREP";#N/A,#N/A,FALSE,"TURBEFF";#N/A,#N/A,FALSE,"Condenser Performance"}</definedName>
    <definedName name="wrn.Engr._.Summary." hidden="1">{#N/A,#N/A,FALSE,"INPUTDATA";#N/A,#N/A,FALSE,"SUMMARY";#N/A,#N/A,FALSE,"CTAREP";#N/A,#N/A,FALSE,"CTBREP";#N/A,#N/A,FALSE,"TURBEFF";#N/A,#N/A,FALSE,"Condenser Performance"}</definedName>
    <definedName name="wrn.Exec._.Summary." localSheetId="2" hidden="1">{#N/A,#N/A,FALSE,"INPUTDATA";#N/A,#N/A,FALSE,"SUMMARY"}</definedName>
    <definedName name="wrn.Exec._.Summary." localSheetId="18" hidden="1">{#N/A,#N/A,FALSE,"INPUTDATA";#N/A,#N/A,FALSE,"SUMMARY"}</definedName>
    <definedName name="wrn.Exec._.Summary." hidden="1">{#N/A,#N/A,FALSE,"INPUTDATA";#N/A,#N/A,FALSE,"SUMMARY"}</definedName>
    <definedName name="wrn.Exec1._.Summary" localSheetId="2" hidden="1">{#N/A,#N/A,FALSE,"INPUTDATA";#N/A,#N/A,FALSE,"SUMMARY"}</definedName>
    <definedName name="wrn.Exec1._.Summary" localSheetId="18" hidden="1">{#N/A,#N/A,FALSE,"INPUTDATA";#N/A,#N/A,FALSE,"SUMMARY"}</definedName>
    <definedName name="wrn.Exec1._.Summary" hidden="1">{#N/A,#N/A,FALSE,"INPUTDATA";#N/A,#N/A,FALSE,"SUMMARY"}</definedName>
    <definedName name="wrn.Exhibit_draft_report." localSheetId="2" hidden="1">{"Historic",#N/A,FALSE,"Historic IS";"BS",#N/A,FALSE,"DCF BS conversion";"Market_summary_2",#N/A,FALSE,"Market summary";"GCM_summary",#N/A,FALSE,"Market approach";"DCF",#N/A,FALSE,"DCF Projected IS unlevered";"DCF_value",#N/A,FALSE,"DCF Indications of value"}</definedName>
    <definedName name="wrn.Exhibit_draft_report." localSheetId="18" hidden="1">{"Historic",#N/A,FALSE,"Historic IS";"BS",#N/A,FALSE,"DCF BS conversion";"Market_summary_2",#N/A,FALSE,"Market summary";"GCM_summary",#N/A,FALSE,"Market approach";"DCF",#N/A,FALSE,"DCF Projected IS unlevered";"DCF_value",#N/A,FALSE,"DCF Indications of value"}</definedName>
    <definedName name="wrn.Exhibit_draft_report." hidden="1">{"Historic",#N/A,FALSE,"Historic IS";"BS",#N/A,FALSE,"DCF BS conversion";"Market_summary_2",#N/A,FALSE,"Market summary";"GCM_summary",#N/A,FALSE,"Market approach";"DCF",#N/A,FALSE,"DCF Projected IS unlevered";"DCF_value",#N/A,FALSE,"DCF Indications of value"}</definedName>
    <definedName name="wrn.Exhibit_draft_report._1" localSheetId="2" hidden="1">{"Historic",#N/A,FALSE,"Historic IS";"BS",#N/A,FALSE,"DCF BS conversion";"Market_summary_2",#N/A,FALSE,"Market summary";"GCM_summary",#N/A,FALSE,"Market approach";"DCF",#N/A,FALSE,"DCF Projected IS unlevered";"DCF_value",#N/A,FALSE,"DCF Indications of value"}</definedName>
    <definedName name="wrn.Exhibit_draft_report._1" localSheetId="18" hidden="1">{"Historic",#N/A,FALSE,"Historic IS";"BS",#N/A,FALSE,"DCF BS conversion";"Market_summary_2",#N/A,FALSE,"Market summary";"GCM_summary",#N/A,FALSE,"Market approach";"DCF",#N/A,FALSE,"DCF Projected IS unlevered";"DCF_value",#N/A,FALSE,"DCF Indications of value"}</definedName>
    <definedName name="wrn.Exhibit_draft_report._1" hidden="1">{"Historic",#N/A,FALSE,"Historic IS";"BS",#N/A,FALSE,"DCF BS conversion";"Market_summary_2",#N/A,FALSE,"Market summary";"GCM_summary",#N/A,FALSE,"Market approach";"DCF",#N/A,FALSE,"DCF Projected IS unlevered";"DCF_value",#N/A,FALSE,"DCF Indications of value"}</definedName>
    <definedName name="wrn.EXHIBITS."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2"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localSheetId="18"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EXHIBITS._1" hidden="1">{"summary1",#N/A,FALSE,"Summary of Values";"weighted average returns",#N/A,FALSE,"WACC and WARA";"revenue graph",#N/A,FALSE,"Revenue Graph";"historical acquirer",#N/A,FALSE,"Historical Performance";"historical target",#N/A,FALSE,"Historical Performance";"revenue detail 1",#N/A,FALSE,"Revenue Detail";"revenue detail 2",#N/A,FALSE,"Revenue Detail";"revenue detail 3",#N/A,FALSE,"Revenue Detail";"revenue detail 4",#N/A,FALSE,"Revenue Detail";"gross_margin1",#N/A,FALSE,"Gross Margin Detail";"gross_margin2",#N/A,FALSE,"Gross Margin Detail";"developed income statement",#N/A,FALSE,"Abbreviated Income Statement";"inprocess income statement",#N/A,FALSE,"Abbreviated Income Statement";"developed valuation",#N/A,FALSE,"Valuation Analysis";"inprocess valuation",#N/A,FALSE,"Valuation Analysis";"trademark1",#N/A,FALSE,"Trademark(s) and Trade Name(s)";"contributory1",#N/A,FALSE,"Contributory Assets Detail";"contributory2",#N/A,FALSE,"Contributory Assets Detail";"fixed asset detail",#N/A,FALSE,"Fixed Asset Detail"}</definedName>
    <definedName name="wrn.FCB." localSheetId="18" hidden="1">{"FCB_ALL";#N/A;FALSE;"FCB"}</definedName>
    <definedName name="wrn.FCB." hidden="1">{"FCB_ALL";#N/A;FALSE;"FCB"}</definedName>
    <definedName name="wrn.fcb2" localSheetId="18" hidden="1">{"FCB_ALL";#N/A;FALSE;"FCB"}</definedName>
    <definedName name="wrn.fcb2" hidden="1">{"FCB_ALL";#N/A;FALSE;"FCB"}</definedName>
    <definedName name="wrn.Filing." localSheetId="18"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nancials." localSheetId="2" hidden="1">{#N/A,#N/A,TRUE,"Income Statement";#N/A,#N/A,TRUE,"Balance Sheet";#N/A,#N/A,TRUE,"Cash Flow"}</definedName>
    <definedName name="wrn.Financials." localSheetId="18" hidden="1">{#N/A,#N/A,TRUE,"Income Statement";#N/A,#N/A,TRUE,"Balance Sheet";#N/A,#N/A,TRUE,"Cash Flow"}</definedName>
    <definedName name="wrn.Financials." hidden="1">{#N/A,#N/A,TRUE,"Income Statement";#N/A,#N/A,TRUE,"Balance Sheet";#N/A,#N/A,TRUE,"Cash Flow"}</definedName>
    <definedName name="wrn.Financials._1" localSheetId="2" hidden="1">{#N/A,#N/A,TRUE,"Income Statement";#N/A,#N/A,TRUE,"Balance Sheet";#N/A,#N/A,TRUE,"Cash Flow"}</definedName>
    <definedName name="wrn.Financials._1" localSheetId="18" hidden="1">{#N/A,#N/A,TRUE,"Income Statement";#N/A,#N/A,TRUE,"Balance Sheet";#N/A,#N/A,TRUE,"Cash Flow"}</definedName>
    <definedName name="wrn.Financials._1" hidden="1">{#N/A,#N/A,TRUE,"Income Statement";#N/A,#N/A,TRUE,"Balance Sheet";#N/A,#N/A,TRUE,"Cash Flow"}</definedName>
    <definedName name="wrn.For._.filling._.out._.assessments." localSheetId="18" hidden="1">{"Print Empty Template",#N/A,FALSE,"Input"}</definedName>
    <definedName name="wrn.For._.filling._.out._.assessments." hidden="1">{"Print Empty Template",#N/A,FALSE,"Input"}</definedName>
    <definedName name="wrn.for._.TenneT." localSheetId="18"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ECAST._.ONLY." localSheetId="18"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ull._.Report." localSheetId="2" hidden="1">{#N/A,#N/A,FALSE,"Budget";#N/A,#N/A,FALSE,"Balance Sheet";#N/A,#N/A,FALSE,"Cash Flow"}</definedName>
    <definedName name="wrn.Full._.Report." localSheetId="18" hidden="1">{#N/A,#N/A,FALSE,"Budget";#N/A,#N/A,FALSE,"Balance Sheet";#N/A,#N/A,FALSE,"Cash Flow"}</definedName>
    <definedName name="wrn.Full._.Report." hidden="1">{#N/A,#N/A,FALSE,"Budget";#N/A,#N/A,FALSE,"Balance Sheet";#N/A,#N/A,FALSE,"Cash Flow"}</definedName>
    <definedName name="wrn.Full._.Report._1" localSheetId="2" hidden="1">{#N/A,#N/A,FALSE,"Budget";#N/A,#N/A,FALSE,"Balance Sheet";#N/A,#N/A,FALSE,"Cash Flow"}</definedName>
    <definedName name="wrn.Full._.Report._1" localSheetId="18" hidden="1">{#N/A,#N/A,FALSE,"Budget";#N/A,#N/A,FALSE,"Balance Sheet";#N/A,#N/A,FALSE,"Cash Flow"}</definedName>
    <definedName name="wrn.Full._.Report._1" hidden="1">{#N/A,#N/A,FALSE,"Budget";#N/A,#N/A,FALSE,"Balance Sheet";#N/A,#N/A,FALSE,"Cash Flow"}</definedName>
    <definedName name="wrn.FY97SBP." localSheetId="2" hidden="1">{#N/A,#N/A,FALSE,"FY97";#N/A,#N/A,FALSE,"FY98";#N/A,#N/A,FALSE,"FY99";#N/A,#N/A,FALSE,"FY00";#N/A,#N/A,FALSE,"FY01"}</definedName>
    <definedName name="wrn.FY97SBP." localSheetId="18" hidden="1">{#N/A,#N/A,FALSE,"FY97";#N/A,#N/A,FALSE,"FY98";#N/A,#N/A,FALSE,"FY99";#N/A,#N/A,FALSE,"FY00";#N/A,#N/A,FALSE,"FY01"}</definedName>
    <definedName name="wrn.FY97SBP." hidden="1">{#N/A,#N/A,FALSE,"FY97";#N/A,#N/A,FALSE,"FY98";#N/A,#N/A,FALSE,"FY99";#N/A,#N/A,FALSE,"FY00";#N/A,#N/A,FALSE,"FY01"}</definedName>
    <definedName name="wrn.FY97SBP._1" localSheetId="2" hidden="1">{#N/A,#N/A,FALSE,"FY97";#N/A,#N/A,FALSE,"FY98";#N/A,#N/A,FALSE,"FY99";#N/A,#N/A,FALSE,"FY00";#N/A,#N/A,FALSE,"FY01"}</definedName>
    <definedName name="wrn.FY97SBP._1" localSheetId="18" hidden="1">{#N/A,#N/A,FALSE,"FY97";#N/A,#N/A,FALSE,"FY98";#N/A,#N/A,FALSE,"FY99";#N/A,#N/A,FALSE,"FY00";#N/A,#N/A,FALSE,"FY01"}</definedName>
    <definedName name="wrn.FY97SBP._1" hidden="1">{#N/A,#N/A,FALSE,"FY97";#N/A,#N/A,FALSE,"FY98";#N/A,#N/A,FALSE,"FY99";#N/A,#N/A,FALSE,"FY00";#N/A,#N/A,FALSE,"FY01"}</definedName>
    <definedName name="wrn.Garage." localSheetId="18" hidden="1">{#N/A,#N/A,FALSE,"Garage Assumpt 1";#N/A,#N/A,FALSE,"Garage Op Proj";#N/A,#N/A,FALSE,"Hist I&amp;E";#N/A,#N/A,FALSE,"Garage Lease"}</definedName>
    <definedName name="wrn.Garage." hidden="1">{#N/A,#N/A,FALSE,"Garage Assumpt 1";#N/A,#N/A,FALSE,"Garage Op Proj";#N/A,#N/A,FALSE,"Hist I&amp;E";#N/A,#N/A,FALSE,"Garage Lease"}</definedName>
    <definedName name="wrn.General._.Information." localSheetId="18" hidden="1">{#N/A,#N/A,FALSE,"Input 2 - Sources of Funds"}</definedName>
    <definedName name="wrn.General._.Information." hidden="1">{#N/A,#N/A,FALSE,"Input 2 - Sources of Funds"}</definedName>
    <definedName name="wrn.GIS." localSheetId="18" hidden="1">{#N/A;#N/A;FALSE;"GIS"}</definedName>
    <definedName name="wrn.GIS." hidden="1">{#N/A;#N/A;FALSE;"GIS"}</definedName>
    <definedName name="wrn.gross._.margin._.detail." localSheetId="2" hidden="1">{"gross_margin1",#N/A,FALSE,"Gross Margin Detail";"gross_margin2",#N/A,FALSE,"Gross Margin Detail"}</definedName>
    <definedName name="wrn.gross._.margin._.detail." localSheetId="18" hidden="1">{"gross_margin1",#N/A,FALSE,"Gross Margin Detail";"gross_margin2",#N/A,FALSE,"Gross Margin Detail"}</definedName>
    <definedName name="wrn.gross._.margin._.detail." hidden="1">{"gross_margin1",#N/A,FALSE,"Gross Margin Detail";"gross_margin2",#N/A,FALSE,"Gross Margin Detail"}</definedName>
    <definedName name="wrn.gross._.margin._.detail._1" localSheetId="2" hidden="1">{"gross_margin1",#N/A,FALSE,"Gross Margin Detail";"gross_margin2",#N/A,FALSE,"Gross Margin Detail"}</definedName>
    <definedName name="wrn.gross._.margin._.detail._1" localSheetId="18" hidden="1">{"gross_margin1",#N/A,FALSE,"Gross Margin Detail";"gross_margin2",#N/A,FALSE,"Gross Margin Detail"}</definedName>
    <definedName name="wrn.gross._.margin._.detail._1" hidden="1">{"gross_margin1",#N/A,FALSE,"Gross Margin Detail";"gross_margin2",#N/A,FALSE,"Gross Margin Detail"}</definedName>
    <definedName name="wrn.Hist._.InE." localSheetId="18" hidden="1">{#N/A,#N/A,FALSE,"Hist I&amp;E - Consol";#N/A,#N/A,FALSE,"Hist I&amp;E - Lakes";#N/A,#N/A,FALSE,"Hist I&amp;E - Chabot";#N/A,#N/A,FALSE,"Hist I&amp;E - Diablo"}</definedName>
    <definedName name="wrn.Hist._.InE." hidden="1">{#N/A,#N/A,FALSE,"Hist I&amp;E - Consol";#N/A,#N/A,FALSE,"Hist I&amp;E - Lakes";#N/A,#N/A,FALSE,"Hist I&amp;E - Chabot";#N/A,#N/A,FALSE,"Hist I&amp;E - Diablo"}</definedName>
    <definedName name="wrn.Hist._.InE2." localSheetId="18" hidden="1">{#N/A,#N/A,FALSE,"Hist I&amp;E - #2";#N/A,#N/A,FALSE,"Hist I&amp;E - #3";#N/A,#N/A,FALSE,"Hist I&amp;E - #4";#N/A,#N/A,FALSE,"Hist I&amp;E - #5";#N/A,#N/A,FALSE,"Hist I&amp;E - #6";#N/A,#N/A,FALSE,"Hist I&amp;E - #8";#N/A,#N/A,FALSE,"Hist I&amp;E - #9";#N/A,#N/A,FALSE,"Hist I&amp;E - #10"}</definedName>
    <definedName name="wrn.Hist._.InE2." hidden="1">{#N/A,#N/A,FALSE,"Hist I&amp;E - #2";#N/A,#N/A,FALSE,"Hist I&amp;E - #3";#N/A,#N/A,FALSE,"Hist I&amp;E - #4";#N/A,#N/A,FALSE,"Hist I&amp;E - #5";#N/A,#N/A,FALSE,"Hist I&amp;E - #6";#N/A,#N/A,FALSE,"Hist I&amp;E - #8";#N/A,#N/A,FALSE,"Hist I&amp;E - #9";#N/A,#N/A,FALSE,"Hist I&amp;E - #10"}</definedName>
    <definedName name="wrn.Historical._.Cost._.PWC." localSheetId="18" hidden="1">{#N/A,#N/A,TRUE,"Cover His PWC",#N/A,#N/A,TRUE;"P&amp;L",#N/A,#N/A,TRUE,"BS",#N/A,#N/A;TRUE,"Depreciation",#N/A,#N/A,TRUE,"GRAPHS",#N/A;#N/A,TRUE,"DCF EBITDA Multiple",#N/A,#N/A,TRUE,"DCF Perpetual Growth"}</definedName>
    <definedName name="wrn.Historical._.Cost._.PWC." hidden="1">{#N/A,#N/A,TRUE,"Cover His PWC",#N/A,#N/A,TRUE;"P&amp;L",#N/A,#N/A,TRUE,"BS",#N/A,#N/A;TRUE,"Depreciation",#N/A,#N/A,TRUE,"GRAPHS",#N/A;#N/A,TRUE,"DCF EBITDA Multiple",#N/A,#N/A,TRUE,"DCF Perpetual Growth"}</definedName>
    <definedName name="wrn.Historical._.Cost._.TenneT." localSheetId="18" hidden="1">{#N/A,#N/A,TRUE,"Cover His T",#N/A,#N/A,TRUE;"P&amp;L",#N/A,#N/A,TRUE,"BS",#N/A,#N/A;TRUE,"Depreciation",#N/A,#N/A,TRUE,"GRAPHS",#N/A;#N/A,TRUE,"DCF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ical._.performance." localSheetId="2" hidden="1">{"historical acquirer",#N/A,FALSE,"Historical Performance";"historical target",#N/A,FALSE,"Historical Performance"}</definedName>
    <definedName name="wrn.historical._.performance." localSheetId="18" hidden="1">{"historical acquirer",#N/A,FALSE,"Historical Performance";"historical target",#N/A,FALSE,"Historical Performance"}</definedName>
    <definedName name="wrn.historical._.performance." hidden="1">{"historical acquirer",#N/A,FALSE,"Historical Performance";"historical target",#N/A,FALSE,"Historical Performance"}</definedName>
    <definedName name="wrn.historical._.performance._1" localSheetId="2" hidden="1">{"historical acquirer",#N/A,FALSE,"Historical Performance";"historical target",#N/A,FALSE,"Historical Performance"}</definedName>
    <definedName name="wrn.historical._.performance._1" localSheetId="18" hidden="1">{"historical acquirer",#N/A,FALSE,"Historical Performance";"historical target",#N/A,FALSE,"Historical Performance"}</definedName>
    <definedName name="wrn.historical._.performance._1" hidden="1">{"historical acquirer",#N/A,FALSE,"Historical Performance";"historical target",#N/A,FALSE,"Historical Performance"}</definedName>
    <definedName name="wrn.HLP._.Detail." localSheetId="18"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HNZ." localSheetId="18" hidden="1">{#N/A;#N/A;FALSE;"HNZ"}</definedName>
    <definedName name="wrn.HNZ." hidden="1">{#N/A;#N/A;FALSE;"HNZ"}</definedName>
    <definedName name="wrn.Ilijan._.Print." localSheetId="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localSheetId="18"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localSheetId="18"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_1"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ncome." localSheetId="18" hidden="1">{#N/A,#N/A,TRUE,"Income";#N/A,#N/A,TRUE,"IncomeDetail";#N/A,#N/A,TRUE,"Balance";#N/A,#N/A,TRUE,"BalDetail"}</definedName>
    <definedName name="wrn.Income." hidden="1">{#N/A,#N/A,TRUE,"Income";#N/A,#N/A,TRUE,"IncomeDetail";#N/A,#N/A,TRUE,"Balance";#N/A,#N/A,TRUE,"BalDetail"}</definedName>
    <definedName name="wrn.INCOME._.STATEMENT." localSheetId="2" hidden="1">{"INCOME STATEMENT",#N/A,FALSE,"Income Statement"}</definedName>
    <definedName name="wrn.INCOME._.STATEMENT." localSheetId="18" hidden="1">{"INCOME STATEMENT",#N/A,FALSE,"Income Statement"}</definedName>
    <definedName name="wrn.INCOME._.STATEMENT." hidden="1">{"INCOME STATEMENT",#N/A,FALSE,"Income Statement"}</definedName>
    <definedName name="wrn.INCOME._.STATEMENT._1" localSheetId="2" hidden="1">{"INCOME STATEMENT",#N/A,FALSE,"Income Statement"}</definedName>
    <definedName name="wrn.INCOME._.STATEMENT._1" localSheetId="18" hidden="1">{"INCOME STATEMENT",#N/A,FALSE,"Income Statement"}</definedName>
    <definedName name="wrn.INCOME._.STATEMENT._1" hidden="1">{"INCOME STATEMENT",#N/A,FALSE,"Income Statement"}</definedName>
    <definedName name="wrn.Income._.Statements." localSheetId="18"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ome._.Statements." hidden="1">{#N/A,#N/A,FALSE,"Consol CF";#N/A,#N/A,FALSE,"matx B4 DS";#N/A,#N/A,FALSE,"Hacienda CF";#N/A,#N/A,FALSE,"matx B4 DS Hac";#N/A,#N/A,FALSE,"Chabot CF";#N/A,#N/A,FALSE,"matx B4 DS Chabot";#N/A,#N/A,FALSE,"Diablo CF";#N/A,#N/A,FALSE,"matx B4 DS Diablo";#N/A,#N/A,FALSE,"HAC2-CF";#N/A,#N/A,FALSE,"HAC3-CF";#N/A,#N/A,FALSE,"HAC4-CF";#N/A,#N/A,FALSE,"HAC5-CF";#N/A,#N/A,FALSE,"HAC6-CF";#N/A,#N/A,FALSE,"HAC7-CF";#N/A,#N/A,FALSE,"HAC8-CF";#N/A,#N/A,FALSE,"HAC9-CF";#N/A,#N/A,FALSE,"HA10-CF"}</definedName>
    <definedName name="wrn.Incr.._.CF._.Statement." localSheetId="18" hidden="1">{"IncrCashPrintArea",#N/A,FALSE,"Incr_CF"}</definedName>
    <definedName name="wrn.Incr.._.CF._.Statement." hidden="1">{"IncrCashPrintArea",#N/A,FALSE,"Incr_CF"}</definedName>
    <definedName name="wrn.Incr.._.Profitability._.Indicators." localSheetId="18" hidden="1">{"IncrProfPrintArea",#N/A,FALSE,"Incr_Prof"}</definedName>
    <definedName name="wrn.Incr.._.Profitability._.Indicators." hidden="1">{"IncrProfPrintArea",#N/A,FALSE,"Incr_Prof"}</definedName>
    <definedName name="wrn.input._.and._.output." localSheetId="2" hidden="1">{"EBITDA",#N/A,TRUE,"P&amp;L Net of Disc Ops";"output net of disc ops",#N/A,TRUE,"Revenue";"input",#N/A,TRUE,"Revenue";"output",#N/A,TRUE,"DC";"Input",#N/A,TRUE,"DC";"MTN and MCN",#N/A,TRUE,"Margin";"output detail line items",#N/A,TRUE,"SGA";"personnel by year",#N/A,TRUE,"Payroll";#N/A,#N/A,TRUE,"CapEx"}</definedName>
    <definedName name="wrn.input._.and._.output." localSheetId="18" hidden="1">{"EBITDA",#N/A,TRUE,"P&amp;L Net of Disc Ops";"output net of disc ops",#N/A,TRUE,"Revenue";"input",#N/A,TRUE,"Revenue";"output",#N/A,TRUE,"DC";"Input",#N/A,TRUE,"DC";"MTN and MCN",#N/A,TRUE,"Margin";"output detail line items",#N/A,TRUE,"SGA";"personnel by year",#N/A,TRUE,"Payroll";#N/A,#N/A,TRUE,"CapEx"}</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2" hidden="1">{"EBITDA",#N/A,TRUE,"P&amp;L Net of Disc Ops";"output net of disc ops",#N/A,TRUE,"Revenue";"input",#N/A,TRUE,"Revenue";"output",#N/A,TRUE,"DC";"Input",#N/A,TRUE,"DC";"MTN and MCN",#N/A,TRUE,"Margin";"output detail line items",#N/A,TRUE,"SGA";"personnel by year",#N/A,TRUE,"Payroll";#N/A,#N/A,TRUE,"CapEx"}</definedName>
    <definedName name="wrn.input._.and._.output._1" localSheetId="18" hidden="1">{"EBITDA",#N/A,TRUE,"P&amp;L Net of Disc Ops";"output net of disc ops",#N/A,TRUE,"Revenue";"input",#N/A,TRUE,"Revenue";"output",#N/A,TRUE,"DC";"Input",#N/A,TRUE,"DC";"MTN and MCN",#N/A,TRUE,"Margin";"output detail line items",#N/A,TRUE,"SGA";"personnel by year",#N/A,TRUE,"Payroll";#N/A,#N/A,TRUE,"CapEx"}</definedName>
    <definedName name="wrn.input._.and._.output._1" hidden="1">{"EBITDA",#N/A,TRUE,"P&amp;L Net of Disc Ops";"output net of disc ops",#N/A,TRUE,"Revenue";"input",#N/A,TRUE,"Revenue";"output",#N/A,TRUE,"DC";"Input",#N/A,TRUE,"DC";"MTN and MCN",#N/A,TRUE,"Margin";"output detail line items",#N/A,TRUE,"SGA";"personnel by year",#N/A,TRUE,"Payroll";#N/A,#N/A,TRUE,"CapEx"}</definedName>
    <definedName name="wrn.INPUT._.INFO." localSheetId="18" hidden="1">{"Input",#N/A,FALSE,"INPUT"}</definedName>
    <definedName name="wrn.INPUT._.INFO." hidden="1">{"Input",#N/A,FALSE,"INPUT"}</definedName>
    <definedName name="wrn.input._.sheet." localSheetId="2" hidden="1">{#N/A,#N/A,FALSE,"TICKERS INPUT SHEET"}</definedName>
    <definedName name="wrn.input._.sheet." localSheetId="18" hidden="1">{#N/A,#N/A,FALSE,"TICKERS INPUT SHEET"}</definedName>
    <definedName name="wrn.input._.sheet." hidden="1">{#N/A,#N/A,FALSE,"TICKERS INPUT SHEET"}</definedName>
    <definedName name="wrn.input._.sheet._1" localSheetId="2" hidden="1">{#N/A,#N/A,FALSE,"TICKERS INPUT SHEET"}</definedName>
    <definedName name="wrn.input._.sheet._1" localSheetId="18" hidden="1">{#N/A,#N/A,FALSE,"TICKERS INPUT SHEET"}</definedName>
    <definedName name="wrn.input._.sheet._1" hidden="1">{#N/A,#N/A,FALSE,"TICKERS INPUT SHEET"}</definedName>
    <definedName name="wrn.Introduction." localSheetId="18"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PO._.Valuation." localSheetId="2" hidden="1">{"assumptions",#N/A,FALSE,"Scenario 1";"valuation",#N/A,FALSE,"Scenario 1"}</definedName>
    <definedName name="wrn.IPO._.Valuation." localSheetId="18" hidden="1">{"assumptions",#N/A,FALSE,"Scenario 1";"valuation",#N/A,FALSE,"Scenario 1"}</definedName>
    <definedName name="wrn.IPO._.Valuation." hidden="1">{"assumptions",#N/A,FALSE,"Scenario 1";"valuation",#N/A,FALSE,"Scenario 1"}</definedName>
    <definedName name="wrn.IPO._.Valuation._1" localSheetId="2" hidden="1">{"assumptions",#N/A,FALSE,"Scenario 1";"valuation",#N/A,FALSE,"Scenario 1"}</definedName>
    <definedName name="wrn.IPO._.Valuation._1" localSheetId="18" hidden="1">{"assumptions",#N/A,FALSE,"Scenario 1";"valuation",#N/A,FALSE,"Scenario 1"}</definedName>
    <definedName name="wrn.IPO._.Valuation._1" hidden="1">{"assumptions",#N/A,FALSE,"Scenario 1";"valuation",#N/A,FALSE,"Scenario 1"}</definedName>
    <definedName name="wrn.IRR." localSheetId="18" hidden="1">{"IRR Benefits",#N/A,FALSE,"IRR";"Tax Credits",#N/A,FALSE,"IRR"}</definedName>
    <definedName name="wrn.IRR." hidden="1">{"IRR Benefits",#N/A,FALSE,"IRR";"Tax Credits",#N/A,FALSE,"IRR"}</definedName>
    <definedName name="wrn.IRR._.CORP._.7." localSheetId="18" hidden="1">{"IRR",#N/A,FALSE,"Corp 7 IRR";"Input",#N/A,FALSE,"Corp 7 IRR"}</definedName>
    <definedName name="wrn.IRR._.CORP._.7." hidden="1">{"IRR",#N/A,FALSE,"Corp 7 IRR";"Input",#N/A,FALSE,"Corp 7 IRR"}</definedName>
    <definedName name="wrn.K." localSheetId="18" hidden="1">{#N/A;#N/A;FALSE;"K"}</definedName>
    <definedName name="wrn.K." hidden="1">{#N/A;#N/A;FALSE;"K"}</definedName>
    <definedName name="wrn.Kristi" localSheetId="18" hidden="1">{#N/A,#N/A,TRUE,"Income";#N/A,#N/A,TRUE,"IncomeDetail";#N/A,#N/A,TRUE,"Balance";#N/A,#N/A,TRUE,"BalDetail"}</definedName>
    <definedName name="wrn.Kristi" hidden="1">{#N/A,#N/A,TRUE,"Income";#N/A,#N/A,TRUE,"IncomeDetail";#N/A,#N/A,TRUE,"Balance";#N/A,#N/A,TRUE,"BalDetail"}</definedName>
    <definedName name="wrn.LBO._.Summary." localSheetId="2" hidden="1">{"LBO Summary",#N/A,FALSE,"Summary"}</definedName>
    <definedName name="wrn.LBO._.Summary." localSheetId="18" hidden="1">{"LBO Summary",#N/A,FALSE,"Summary"}</definedName>
    <definedName name="wrn.LBO._.Summary." hidden="1">{"LBO Summary",#N/A,FALSE,"Summary"}</definedName>
    <definedName name="wrn.LBO._.Summary._1" localSheetId="2" hidden="1">{"LBO Summary",#N/A,FALSE,"Summary"}</definedName>
    <definedName name="wrn.LBO._.Summary._1" localSheetId="18" hidden="1">{"LBO Summary",#N/A,FALSE,"Summary"}</definedName>
    <definedName name="wrn.LBO._.Summary._1" hidden="1">{"LBO Summary",#N/A,FALSE,"Summary"}</definedName>
    <definedName name="wrn.Leases.xls." localSheetId="2" hidden="1">{#N/A,#N/A,FALSE,"Initial Year";#N/A,#N/A,FALSE,"Historical";#N/A,#N/A,FALSE,"balsheet";#N/A,#N/A,FALSE,"incstate";#N/A,#N/A,FALSE,"Fleet"}</definedName>
    <definedName name="wrn.Leases.xls." localSheetId="18" hidden="1">{#N/A,#N/A,FALSE,"Initial Year";#N/A,#N/A,FALSE,"Historical";#N/A,#N/A,FALSE,"balsheet";#N/A,#N/A,FALSE,"incstate";#N/A,#N/A,FALSE,"Fleet"}</definedName>
    <definedName name="wrn.Leases.xls." hidden="1">{#N/A,#N/A,FALSE,"Initial Year";#N/A,#N/A,FALSE,"Historical";#N/A,#N/A,FALSE,"balsheet";#N/A,#N/A,FALSE,"incstate";#N/A,#N/A,FALSE,"Fleet"}</definedName>
    <definedName name="wrn.Leases.xls._1" localSheetId="2" hidden="1">{#N/A,#N/A,FALSE,"Initial Year";#N/A,#N/A,FALSE,"Historical";#N/A,#N/A,FALSE,"balsheet";#N/A,#N/A,FALSE,"incstate";#N/A,#N/A,FALSE,"Fleet"}</definedName>
    <definedName name="wrn.Leases.xls._1" localSheetId="18" hidden="1">{#N/A,#N/A,FALSE,"Initial Year";#N/A,#N/A,FALSE,"Historical";#N/A,#N/A,FALSE,"balsheet";#N/A,#N/A,FALSE,"incstate";#N/A,#N/A,FALSE,"Fleet"}</definedName>
    <definedName name="wrn.Leases.xls._1" hidden="1">{#N/A,#N/A,FALSE,"Initial Year";#N/A,#N/A,FALSE,"Historical";#N/A,#N/A,FALSE,"balsheet";#N/A,#N/A,FALSE,"incstate";#N/A,#N/A,FALSE,"Fleet"}</definedName>
    <definedName name="wrn.Manulife._.Reinsurance._.Ltd.._.Futures._.Information." localSheetId="18" hidden="1">{#N/A,#N/A,FALSE,"Open_Positions";#N/A,#N/A,FALSE,"Closed_Positions";#N/A,#N/A,FALSE,"Position_at_Dec_02"}</definedName>
    <definedName name="wrn.Manulife._.Reinsurance._.Ltd.._.Futures._.Information." hidden="1">{#N/A,#N/A,FALSE,"Open_Positions";#N/A,#N/A,FALSE,"Closed_Positions";#N/A,#N/A,FALSE,"Position_at_Dec_02"}</definedName>
    <definedName name="wrn.Mason._.Deliverables." localSheetId="2" hidden="1">{#N/A,#N/A,FALSE,"Data &amp; Key Results";#N/A,#N/A,FALSE,"Summary Template";#N/A,#N/A,FALSE,"Budget";#N/A,#N/A,FALSE,"Present Value Comparison";#N/A,#N/A,FALSE,"Cashflow";#N/A,#N/A,FALSE,"Income";#N/A,#N/A,FALSE,"Inputs"}</definedName>
    <definedName name="wrn.Mason._.Deliverables." localSheetId="18" hidden="1">{#N/A,#N/A,FALSE,"Data &amp; Key Results";#N/A,#N/A,FALSE,"Summary Template";#N/A,#N/A,FALSE,"Budget";#N/A,#N/A,FALSE,"Present Value Comparison";#N/A,#N/A,FALSE,"Cashflow";#N/A,#N/A,FALSE,"Income";#N/A,#N/A,FALSE,"Inputs"}</definedName>
    <definedName name="wrn.Mason._.Deliverables." hidden="1">{#N/A,#N/A,FALSE,"Data &amp; Key Results";#N/A,#N/A,FALSE,"Summary Template";#N/A,#N/A,FALSE,"Budget";#N/A,#N/A,FALSE,"Present Value Comparison";#N/A,#N/A,FALSE,"Cashflow";#N/A,#N/A,FALSE,"Income";#N/A,#N/A,FALSE,"Inputs"}</definedName>
    <definedName name="wrn.Mason._.Deliverables._1" localSheetId="2" hidden="1">{#N/A,#N/A,FALSE,"Data &amp; Key Results";#N/A,#N/A,FALSE,"Summary Template";#N/A,#N/A,FALSE,"Budget";#N/A,#N/A,FALSE,"Present Value Comparison";#N/A,#N/A,FALSE,"Cashflow";#N/A,#N/A,FALSE,"Income";#N/A,#N/A,FALSE,"Inputs"}</definedName>
    <definedName name="wrn.Mason._.Deliverables._1" localSheetId="18" hidden="1">{#N/A,#N/A,FALSE,"Data &amp; Key Results";#N/A,#N/A,FALSE,"Summary Template";#N/A,#N/A,FALSE,"Budget";#N/A,#N/A,FALSE,"Present Value Comparison";#N/A,#N/A,FALSE,"Cashflow";#N/A,#N/A,FALSE,"Income";#N/A,#N/A,FALSE,"Inputs"}</definedName>
    <definedName name="wrn.Mason._.Deliverables._1" hidden="1">{#N/A,#N/A,FALSE,"Data &amp; Key Results";#N/A,#N/A,FALSE,"Summary Template";#N/A,#N/A,FALSE,"Budget";#N/A,#N/A,FALSE,"Present Value Comparison";#N/A,#N/A,FALSE,"Cashflow";#N/A,#N/A,FALSE,"Income";#N/A,#N/A,FALSE,"Inputs"}</definedName>
    <definedName name="wrn.MATRICES._.and._.CFs." localSheetId="18" hidden="1">{#N/A,#N/A,FALSE,"Assumptions";#N/A,#N/A,FALSE,"Consol CF";#N/A,#N/A,FALSE,"matx B4 DS";#N/A,#N/A,FALSE,"Hacienda CF";#N/A,#N/A,FALSE,"matx B4 DS Hac";#N/A,#N/A,FALSE,"Chabot CF";#N/A,#N/A,FALSE,"matx B4 DS Chabot";#N/A,#N/A,FALSE,"Diablo CF";#N/A,#N/A,FALSE,"matx B4 DS Diablo"}</definedName>
    <definedName name="wrn.MATRICES._.and._.CFs." hidden="1">{#N/A,#N/A,FALSE,"Assumptions";#N/A,#N/A,FALSE,"Consol CF";#N/A,#N/A,FALSE,"matx B4 DS";#N/A,#N/A,FALSE,"Hacienda CF";#N/A,#N/A,FALSE,"matx B4 DS Hac";#N/A,#N/A,FALSE,"Chabot CF";#N/A,#N/A,FALSE,"matx B4 DS Chabot";#N/A,#N/A,FALSE,"Diablo CF";#N/A,#N/A,FALSE,"matx B4 DS Diablo"}</definedName>
    <definedName name="wrn.MATRICIES._.ONLY." localSheetId="18" hidden="1">{#N/A,#N/A,FALSE,"matx B4 DS";#N/A,#N/A,FALSE,"matx B4 DS Hac";#N/A,#N/A,FALSE,"matx B4 DS Chabot";#N/A,#N/A,FALSE,"matx B4 DS Diablo"}</definedName>
    <definedName name="wrn.MATRICIES._.ONLY." hidden="1">{#N/A,#N/A,FALSE,"matx B4 DS";#N/A,#N/A,FALSE,"matx B4 DS Hac";#N/A,#N/A,FALSE,"matx B4 DS Chabot";#N/A,#N/A,FALSE,"matx B4 DS Diablo"}</definedName>
    <definedName name="wrn.May._.21." localSheetId="18"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CCRK." localSheetId="18" hidden="1">{#N/A;#N/A;FALSE;"MCCRK"}</definedName>
    <definedName name="wrn.MCCRK." hidden="1">{#N/A;#N/A;FALSE;"MCCRK"}</definedName>
    <definedName name="wrn.Model." localSheetId="2" hidden="1">{#N/A,#N/A,FALSE,"Cover";#N/A,#N/A,FALSE,"LUMI";#N/A,#N/A,FALSE,"COMD";#N/A,#N/A,FALSE,"Valuation";#N/A,#N/A,FALSE,"Assumptions";#N/A,#N/A,FALSE,"Pooling";#N/A,#N/A,FALSE,"BalanceSheet"}</definedName>
    <definedName name="wrn.Model." localSheetId="18" hidden="1">{#N/A,#N/A,FALSE,"Cover";#N/A,#N/A,FALSE,"LUMI";#N/A,#N/A,FALSE,"COMD";#N/A,#N/A,FALSE,"Valuation";#N/A,#N/A,FALSE,"Assumptions";#N/A,#N/A,FALSE,"Pooling";#N/A,#N/A,FALSE,"BalanceSheet"}</definedName>
    <definedName name="wrn.Model." hidden="1">{#N/A,#N/A,FALSE,"Cover";#N/A,#N/A,FALSE,"LUMI";#N/A,#N/A,FALSE,"COMD";#N/A,#N/A,FALSE,"Valuation";#N/A,#N/A,FALSE,"Assumptions";#N/A,#N/A,FALSE,"Pooling";#N/A,#N/A,FALSE,"BalanceSheet"}</definedName>
    <definedName name="wrn.Model._1" localSheetId="2" hidden="1">{#N/A,#N/A,FALSE,"Cover";#N/A,#N/A,FALSE,"LUMI";#N/A,#N/A,FALSE,"COMD";#N/A,#N/A,FALSE,"Valuation";#N/A,#N/A,FALSE,"Assumptions";#N/A,#N/A,FALSE,"Pooling";#N/A,#N/A,FALSE,"BalanceSheet"}</definedName>
    <definedName name="wrn.Model._1" localSheetId="18" hidden="1">{#N/A,#N/A,FALSE,"Cover";#N/A,#N/A,FALSE,"LUMI";#N/A,#N/A,FALSE,"COMD";#N/A,#N/A,FALSE,"Valuation";#N/A,#N/A,FALSE,"Assumptions";#N/A,#N/A,FALSE,"Pooling";#N/A,#N/A,FALSE,"BalanceSheet"}</definedName>
    <definedName name="wrn.Model._1" hidden="1">{#N/A,#N/A,FALSE,"Cover";#N/A,#N/A,FALSE,"LUMI";#N/A,#N/A,FALSE,"COMD";#N/A,#N/A,FALSE,"Valuation";#N/A,#N/A,FALSE,"Assumptions";#N/A,#N/A,FALSE,"Pooling";#N/A,#N/A,FALSE,"BalanceSheet"}</definedName>
    <definedName name="wrn.MODELS." localSheetId="2" hidden="1">{"QTRINC",#N/A,FALSE,"QTRINC";"MARGIN",#N/A,FALSE,"MARGIN";"SALES1",#N/A,FALSE,"SALES";"SALES2",#N/A,FALSE,"SALES";"CASHFLOW",#N/A,FALSE,"CASHFLOW"}</definedName>
    <definedName name="wrn.MODELS." localSheetId="18" hidden="1">{"QTRINC",#N/A,FALSE,"QTRINC";"MARGIN",#N/A,FALSE,"MARGIN";"SALES1",#N/A,FALSE,"SALES";"SALES2",#N/A,FALSE,"SALES";"CASHFLOW",#N/A,FALSE,"CASHFLOW"}</definedName>
    <definedName name="wrn.MODELS." hidden="1">{"QTRINC",#N/A,FALSE,"QTRINC";"MARGIN",#N/A,FALSE,"MARGIN";"SALES1",#N/A,FALSE,"SALES";"SALES2",#N/A,FALSE,"SALES";"CASHFLOW",#N/A,FALSE,"CASHFLOW"}</definedName>
    <definedName name="wrn.MODELS._1" localSheetId="2" hidden="1">{"QTRINC",#N/A,FALSE,"QTRINC";"MARGIN",#N/A,FALSE,"MARGIN";"SALES1",#N/A,FALSE,"SALES";"SALES2",#N/A,FALSE,"SALES";"CASHFLOW",#N/A,FALSE,"CASHFLOW"}</definedName>
    <definedName name="wrn.MODELS._1" localSheetId="18" hidden="1">{"QTRINC",#N/A,FALSE,"QTRINC";"MARGIN",#N/A,FALSE,"MARGIN";"SALES1",#N/A,FALSE,"SALES";"SALES2",#N/A,FALSE,"SALES";"CASHFLOW",#N/A,FALSE,"CASHFLOW"}</definedName>
    <definedName name="wrn.MODELS._1" hidden="1">{"QTRINC",#N/A,FALSE,"QTRINC";"MARGIN",#N/A,FALSE,"MARGIN";"SALES1",#N/A,FALSE,"SALES";"SALES2",#N/A,FALSE,"SALES";"CASHFLOW",#N/A,FALSE,"CASHFLOW"}</definedName>
    <definedName name="wrn.Monthly._.Report." localSheetId="18" hidden="1">{#N/A,#N/A,FALSE,"Summary Page",#N/A,#N/A;FALSE,"Collections Listing",#N/A,#N/A,FALSE,"Lessee 60 days past due";#N/A,#N/A,FALSE,"Revenues--Lend Base JP Morgan",#N/A,#N/A;FALSE,"JP Morgan Debt Amort Schedule",#N/A,#N/A,FALSE,"Covenant Analysis"}</definedName>
    <definedName name="wrn.Monthly._.Report." hidden="1">{#N/A,#N/A,FALSE,"Summary Page",#N/A,#N/A;FALSE,"Collections Listing",#N/A,#N/A,FALSE,"Lessee 60 days past due";#N/A,#N/A,FALSE,"Revenues--Lend Base JP Morgan",#N/A,#N/A;FALSE,"JP Morgan Debt Amort Schedule",#N/A,#N/A,FALSE,"Covenant Analysis"}</definedName>
    <definedName name="wrn.Multiples._.Calculation." localSheetId="2" hidden="1">{#N/A,#N/A,FALSE,"GCM Data Sum";#N/A,#N/A,FALSE,"TIC-Calculation";#N/A,#N/A,FALSE,"TIC  Multiples";#N/A,#N/A,FALSE,"P-E &amp; Price to Book Multiples";#N/A,#N/A,FALSE,"Margins-EBITDA-to-Growth"}</definedName>
    <definedName name="wrn.Multiples._.Calculation." localSheetId="18" hidden="1">{#N/A,#N/A,FALSE,"GCM Data Sum";#N/A,#N/A,FALSE,"TIC-Calculation";#N/A,#N/A,FALSE,"TIC  Multiples";#N/A,#N/A,FALSE,"P-E &amp; Price to Book Multiples";#N/A,#N/A,FALSE,"Margins-EBITDA-to-Growth"}</definedName>
    <definedName name="wrn.Multiples._.Calculation." hidden="1">{#N/A,#N/A,FALSE,"GCM Data Sum";#N/A,#N/A,FALSE,"TIC-Calculation";#N/A,#N/A,FALSE,"TIC  Multiples";#N/A,#N/A,FALSE,"P-E &amp; Price to Book Multiples";#N/A,#N/A,FALSE,"Margins-EBITDA-to-Growth"}</definedName>
    <definedName name="wrn.Multiples._.Calculation._1" localSheetId="2" hidden="1">{#N/A,#N/A,FALSE,"GCM Data Sum";#N/A,#N/A,FALSE,"TIC-Calculation";#N/A,#N/A,FALSE,"TIC  Multiples";#N/A,#N/A,FALSE,"P-E &amp; Price to Book Multiples";#N/A,#N/A,FALSE,"Margins-EBITDA-to-Growth"}</definedName>
    <definedName name="wrn.Multiples._.Calculation._1" localSheetId="18" hidden="1">{#N/A,#N/A,FALSE,"GCM Data Sum";#N/A,#N/A,FALSE,"TIC-Calculation";#N/A,#N/A,FALSE,"TIC  Multiples";#N/A,#N/A,FALSE,"P-E &amp; Price to Book Multiples";#N/A,#N/A,FALSE,"Margins-EBITDA-to-Growth"}</definedName>
    <definedName name="wrn.Multiples._.Calculation._1" hidden="1">{#N/A,#N/A,FALSE,"GCM Data Sum";#N/A,#N/A,FALSE,"TIC-Calculation";#N/A,#N/A,FALSE,"TIC  Multiples";#N/A,#N/A,FALSE,"P-E &amp; Price to Book Multiples";#N/A,#N/A,FALSE,"Margins-EBITDA-to-Growth"}</definedName>
    <definedName name="wrn.NA." localSheetId="18" hidden="1">{#N/A;#N/A;FALSE;"NA"}</definedName>
    <definedName name="wrn.NA." hidden="1">{#N/A;#N/A;FALSE;"NA"}</definedName>
    <definedName name="wrn.NT_T._.Manpower._.by._.Department." localSheetId="18"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ops._.costs." localSheetId="2" hidden="1">{"page1",#N/A,FALSE,"APCI Operations Detail  ";"page2",#N/A,FALSE,"APCI Operations Detail  ";"page3",#N/A,FALSE,"APCI Operations Detail  ";"page4",#N/A,FALSE,"APCI Operations Detail  "}</definedName>
    <definedName name="wrn.ops._.costs." localSheetId="18" hidden="1">{"page1",#N/A,FALSE,"APCI Operations Detail  ";"page2",#N/A,FALSE,"APCI Operations Detail  ";"page3",#N/A,FALSE,"APCI Operations Detail  ";"page4",#N/A,FALSE,"APCI Operations Detail  "}</definedName>
    <definedName name="wrn.ops._.costs." hidden="1">{"page1",#N/A,FALSE,"APCI Operations Detail  ";"page2",#N/A,FALSE,"APCI Operations Detail  ";"page3",#N/A,FALSE,"APCI Operations Detail  ";"page4",#N/A,FALSE,"APCI Operations Detail  "}</definedName>
    <definedName name="wrn.ops._.costs._1" localSheetId="2" hidden="1">{"page1",#N/A,FALSE,"APCI Operations Detail  ";"page2",#N/A,FALSE,"APCI Operations Detail  ";"page3",#N/A,FALSE,"APCI Operations Detail  ";"page4",#N/A,FALSE,"APCI Operations Detail  "}</definedName>
    <definedName name="wrn.ops._.costs._1" localSheetId="18" hidden="1">{"page1",#N/A,FALSE,"APCI Operations Detail  ";"page2",#N/A,FALSE,"APCI Operations Detail  ";"page3",#N/A,FALSE,"APCI Operations Detail  ";"page4",#N/A,FALSE,"APCI Operations Detail  "}</definedName>
    <definedName name="wrn.ops._.costs._1" hidden="1">{"page1",#N/A,FALSE,"APCI Operations Detail  ";"page2",#N/A,FALSE,"APCI Operations Detail  ";"page3",#N/A,FALSE,"APCI Operations Detail  ";"page4",#N/A,FALSE,"APCI Operations Detail  "}</definedName>
    <definedName name="wrn.Output." localSheetId="2" hidden="1">{"calspreads",#N/A,FALSE,"Sheet1";"curves",#N/A,FALSE,"Sheet1";"libor",#N/A,FALSE,"Sheet1"}</definedName>
    <definedName name="wrn.Output." localSheetId="18" hidden="1">{"calspreads",#N/A,FALSE,"Sheet1";"curves",#N/A,FALSE,"Sheet1";"libor",#N/A,FALSE,"Sheet1"}</definedName>
    <definedName name="wrn.Output." hidden="1">{"calspreads",#N/A,FALSE,"Sheet1";"curves",#N/A,FALSE,"Sheet1";"libor",#N/A,FALSE,"Sheet1"}</definedName>
    <definedName name="wrn.PARTNERS._.CAPITAL._.STMT." localSheetId="2" hidden="1">{"PARTNERS CAPITAL STMT",#N/A,FALSE,"Partners Capital"}</definedName>
    <definedName name="wrn.PARTNERS._.CAPITAL._.STMT." localSheetId="18" hidden="1">{"PARTNERS CAPITAL STMT",#N/A,FALSE,"Partners Capital"}</definedName>
    <definedName name="wrn.PARTNERS._.CAPITAL._.STMT." hidden="1">{"PARTNERS CAPITAL STMT",#N/A,FALSE,"Partners Capital"}</definedName>
    <definedName name="wrn.PARTNERS._.CAPITAL._.STMT._1" localSheetId="2" hidden="1">{"PARTNERS CAPITAL STMT",#N/A,FALSE,"Partners Capital"}</definedName>
    <definedName name="wrn.PARTNERS._.CAPITAL._.STMT._1" localSheetId="18" hidden="1">{"PARTNERS CAPITAL STMT",#N/A,FALSE,"Partners Capital"}</definedName>
    <definedName name="wrn.PARTNERS._.CAPITAL._.STMT._1" hidden="1">{"PARTNERS CAPITAL STMT",#N/A,FALSE,"Partners Capital"}</definedName>
    <definedName name="wrn.print." localSheetId="2" hidden="1">{#N/A,#N/A,FALSE,"Inv. in cons subs";#N/A,#N/A,FALSE,"Intercomp.";#N/A,#N/A,FALSE,"Common Stock";#N/A,#N/A,FALSE,"Beg. or year re";#N/A,#N/A,FALSE,"Inv. NC sub-undist"}</definedName>
    <definedName name="wrn.print." localSheetId="18" hidden="1">{#N/A,#N/A,FALSE,"Inv. in cons subs";#N/A,#N/A,FALSE,"Intercomp.";#N/A,#N/A,FALSE,"Common Stock";#N/A,#N/A,FALSE,"Beg. or year re";#N/A,#N/A,FALSE,"Inv. NC sub-undist"}</definedName>
    <definedName name="wrn.print." hidden="1">{#N/A,#N/A,FALSE,"Inv. in cons subs";#N/A,#N/A,FALSE,"Intercomp.";#N/A,#N/A,FALSE,"Common Stock";#N/A,#N/A,FALSE,"Beg. or year re";#N/A,#N/A,FALSE,"Inv. NC sub-undist"}</definedName>
    <definedName name="wrn.PRINT._.ALL." localSheetId="18" hidden="1">{"balsheet",#N/A,FALSE,"INCOME";"TB3",#N/A,FALSE,"INCOME";"TAJE",#N/A,FALSE,"TAJE";"_200",#N/A,FALSE,"ALLOCATIONS";"_80_1",#N/A,FALSE,"ALLOCATIONS";"_80_2",#N/A,FALSE,"ALLOCATIONS";"_80_3",#N/A,FALSE,"ALLOCATIONS";"_80_4",#N/A,FALSE,"ALLOCATIONS";"_80_5",#N/A,FALSE,"ALLOCATIONS"}</definedName>
    <definedName name="wrn.PRINT._.ALL." hidden="1">{"balsheet",#N/A,FALSE,"INCOME";"TB3",#N/A,FALSE,"INCOME";"TAJE",#N/A,FALSE,"TAJE";"_200",#N/A,FALSE,"ALLOCATIONS";"_80_1",#N/A,FALSE,"ALLOCATIONS";"_80_2",#N/A,FALSE,"ALLOCATIONS";"_80_3",#N/A,FALSE,"ALLOCATIONS";"_80_4",#N/A,FALSE,"ALLOCATIONS";"_80_5",#N/A,FALSE,"ALLOCATIONS"}</definedName>
    <definedName name="wrn.Print._.All._.Exhibits." localSheetId="2" hidden="1">{"Inc Stmt Dollar",#N/A,FALSE,"IS";"Inc Stmt CS",#N/A,FALSE,"IS";"BS Dollar",#N/A,FALSE,"BS";"BS CS",#N/A,FALSE,"BS";"CF Dollar",#N/A,FALSE,"CF";"Ratio No.1",#N/A,FALSE,"Ratio";"Ratio No.2",#N/A,FALSE,"Ratio"}</definedName>
    <definedName name="wrn.Print._.All._.Exhibits." localSheetId="18" hidden="1">{"Inc Stmt Dollar",#N/A,FALSE,"IS";"Inc Stmt CS",#N/A,FALSE,"IS";"BS Dollar",#N/A,FALSE,"BS";"BS CS",#N/A,FALSE,"BS";"CF Dollar",#N/A,FALSE,"CF";"Ratio No.1",#N/A,FALSE,"Ratio";"Ratio No.2",#N/A,FALSE,"Ratio"}</definedName>
    <definedName name="wrn.Print._.All._.Exhibits." hidden="1">{"Inc Stmt Dollar",#N/A,FALSE,"IS";"Inc Stmt CS",#N/A,FALSE,"IS";"BS Dollar",#N/A,FALSE,"BS";"BS CS",#N/A,FALSE,"BS";"CF Dollar",#N/A,FALSE,"CF";"Ratio No.1",#N/A,FALSE,"Ratio";"Ratio No.2",#N/A,FALSE,"Ratio"}</definedName>
    <definedName name="wrn.Print._.All._.Exhibits._1" localSheetId="2" hidden="1">{"Inc Stmt Dollar",#N/A,FALSE,"IS";"Inc Stmt CS",#N/A,FALSE,"IS";"BS Dollar",#N/A,FALSE,"BS";"BS CS",#N/A,FALSE,"BS";"CF Dollar",#N/A,FALSE,"CF";"Ratio No.1",#N/A,FALSE,"Ratio";"Ratio No.2",#N/A,FALSE,"Ratio"}</definedName>
    <definedName name="wrn.Print._.All._.Exhibits._1" localSheetId="18" hidden="1">{"Inc Stmt Dollar",#N/A,FALSE,"IS";"Inc Stmt CS",#N/A,FALSE,"IS";"BS Dollar",#N/A,FALSE,"BS";"BS CS",#N/A,FALSE,"BS";"CF Dollar",#N/A,FALSE,"CF";"Ratio No.1",#N/A,FALSE,"Ratio";"Ratio No.2",#N/A,FALSE,"Ratio"}</definedName>
    <definedName name="wrn.Print._.All._.Exhibits._1" hidden="1">{"Inc Stmt Dollar",#N/A,FALSE,"IS";"Inc Stmt CS",#N/A,FALSE,"IS";"BS Dollar",#N/A,FALSE,"BS";"BS CS",#N/A,FALSE,"BS";"CF Dollar",#N/A,FALSE,"CF";"Ratio No.1",#N/A,FALSE,"Ratio";"Ratio No.2",#N/A,FALSE,"Ratio"}</definedName>
    <definedName name="wrn.Print._.All._.Imp.._.Sales." localSheetId="18" hidden="1">{#N/A,#N/A,FALSE,"Sale 1";#N/A,#N/A,FALSE,"Sale 2";#N/A,#N/A,FALSE,"Sale 3";#N/A,#N/A,FALSE,"Sale 4";#N/A,#N/A,FALSE,"Sale 5";#N/A,#N/A,FALSE,"Sale 6";#N/A,#N/A,FALSE,"Sale 7";#N/A,#N/A,FALSE,"Sale 8";#N/A,#N/A,FALSE,"Sale 9";#N/A,#N/A,FALSE,"Sale 10";#N/A,#N/A,FALSE,"Sale 11";#N/A,#N/A,FALSE,"Sale 12"}</definedName>
    <definedName name="wrn.Print._.All._.Imp.._.Sales." hidden="1">{#N/A,#N/A,FALSE,"Sale 1";#N/A,#N/A,FALSE,"Sale 2";#N/A,#N/A,FALSE,"Sale 3";#N/A,#N/A,FALSE,"Sale 4";#N/A,#N/A,FALSE,"Sale 5";#N/A,#N/A,FALSE,"Sale 6";#N/A,#N/A,FALSE,"Sale 7";#N/A,#N/A,FALSE,"Sale 8";#N/A,#N/A,FALSE,"Sale 9";#N/A,#N/A,FALSE,"Sale 10";#N/A,#N/A,FALSE,"Sale 11";#N/A,#N/A,FALSE,"Sale 12"}</definedName>
    <definedName name="wrn.Print._.All._.Pages." localSheetId="2" hidden="1">{"LBO Summary",#N/A,FALSE,"Summary";"Income Statement",#N/A,FALSE,"Model";"Cash Flow",#N/A,FALSE,"Model";"Balance Sheet",#N/A,FALSE,"Model";"Working Capital",#N/A,FALSE,"Model";"Pro Forma Balance Sheets",#N/A,FALSE,"PFBS";"Debt Balances",#N/A,FALSE,"Model";"Fee Schedules",#N/A,FALSE,"Model"}</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2" hidden="1">{"LBO Summary",#N/A,FALSE,"Summary";"Income Statement",#N/A,FALSE,"Model";"Cash Flow",#N/A,FALSE,"Model";"Balance Sheet",#N/A,FALSE,"Model";"Working Capital",#N/A,FALSE,"Model";"Pro Forma Balance Sheets",#N/A,FALSE,"PFBS";"Debt Balances",#N/A,FALSE,"Model";"Fee Schedules",#N/A,FALSE,"Model"}</definedName>
    <definedName name="wrn.Print._.All._.Pages._1"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_1" hidden="1">{"LBO Summary",#N/A,FALSE,"Summary";"Income Statement",#N/A,FALSE,"Model";"Cash Flow",#N/A,FALSE,"Model";"Balance Sheet",#N/A,FALSE,"Model";"Working Capital",#N/A,FALSE,"Model";"Pro Forma Balance Sheets",#N/A,FALSE,"PFBS";"Debt Balances",#N/A,FALSE,"Model";"Fee Schedules",#N/A,FALSE,"Model"}</definedName>
    <definedName name="wrn.Print._.All._.Rent._.Comps." localSheetId="18" hidden="1">{#N/A,#N/A,FALSE,"Rent 1";#N/A,#N/A,FALSE,"Rent 2";#N/A,#N/A,FALSE,"Rent 3";#N/A,#N/A,FALSE,"Rent 4";#N/A,#N/A,FALSE,"Rent 5";#N/A,#N/A,FALSE,"Rent 6";#N/A,#N/A,FALSE,"Rent 7";#N/A,#N/A,FALSE,"Rent 8";#N/A,#N/A,FALSE,"Rent 9";#N/A,#N/A,FALSE,"Rent 10"}</definedName>
    <definedName name="wrn.Print._.All._.Rent._.Comps." hidden="1">{#N/A,#N/A,FALSE,"Rent 1";#N/A,#N/A,FALSE,"Rent 2";#N/A,#N/A,FALSE,"Rent 3";#N/A,#N/A,FALSE,"Rent 4";#N/A,#N/A,FALSE,"Rent 5";#N/A,#N/A,FALSE,"Rent 6";#N/A,#N/A,FALSE,"Rent 7";#N/A,#N/A,FALSE,"Rent 8";#N/A,#N/A,FALSE,"Rent 9";#N/A,#N/A,FALSE,"Rent 10"}</definedName>
    <definedName name="wrn.Print._.All._.Report._.Pages." localSheetId="18"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Pages." hidden="1">{#N/A,#N/A,FALSE,"Executive Summary Page 1";#N/A,#N/A,FALSE,"Executive Summary Page 2";#N/A,#N/A,FALSE,"Executive Summary Page 3";#N/A,#N/A,FALSE,"DCF Assumptions Exhibit";#N/A,#N/A,FALSE,"Metro Profile";#N/A,#N/A,FALSE,"Metro Employment";#N/A,#N/A,FALSE,"US Market";#N/A,#N/A,FALSE,"Rent Roll";#N/A,#N/A,FALSE,"Cap &amp; Disc Rate";#N/A,#N/A,FALSE,"Tax Exhibit";#N/A,#N/A,FALSE,"Operating Statement";#N/A,#N/A,FALSE,"Budget Comparison";#N/A,#N/A,FALSE,"Direct Cap";#N/A,#N/A,FALSE,"SCG Summary";#N/A,#N/A,FALSE,"Mkt Rent Analysis";#N/A,#N/A,FALSE,"Improved Sales Adj. Grid";#N/A,#N/A,FALSE,"Regression Analysis";#N/A,#N/A,FALSE,"Land Sales Adj. Grid";#N/A,#N/A,FALSE,"Cost Schedule"}</definedName>
    <definedName name="wrn.Print._.All._.Report._.Sheets." localSheetId="18"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Report._.Sheets." hidden="1">{#N/A,#N/A,FALSE,"Executive Summary Page 1";#N/A,#N/A,FALSE,"Executive Summary Page 2";#N/A,#N/A,FALSE,"Executive Summary Page 3";#N/A,#N/A,FALSE,"Improvement Description";#N/A,#N/A,FALSE,"Metro Profile";#N/A,#N/A,FALSE,"Metro Employment";#N/A,#N/A,FALSE,"SCG Summary";#N/A,#N/A,FALSE,"Contract Rent Summary";#N/A,#N/A,FALSE,"SCG Unit Rent Summary";#N/A,#N/A,FALSE,"Market Rent Conclusion";#N/A,#N/A,FALSE,"Tax Exhibit";#N/A,#N/A,FALSE,"Operating Statement";#N/A,#N/A,FALSE,"Cap &amp; Discount Rate Analysis";#N/A,#N/A,FALSE,"DCF";#N/A,#N/A,FALSE,"DCF Assumptions Exhibit";#N/A,#N/A,FALSE,"Direct Cap";#N/A,#N/A,FALSE,"Improved Sales Adj. Grid";#N/A,#N/A,FALSE,"Stabilized Op. Stmt";#N/A,#N/A,FALSE,"Regression Analysis";#N/A,#N/A,FALSE,"Land Sales Adj. Grid";#N/A,#N/A,FALSE,"Cost Schedule"}</definedName>
    <definedName name="wrn.print._.all._.sheets." localSheetId="2" hidden="1">{"summary",#N/A,FALSE,"Valuation Analysis";"assumptions1",#N/A,FALSE,"Valuation Analysis";"assumptions2",#N/A,FALSE,"Valuation Analysis"}</definedName>
    <definedName name="wrn.print._.all._.sheets." localSheetId="18" hidden="1">{"summary",#N/A,FALSE,"Valuation Analysis";"assumptions1",#N/A,FALSE,"Valuation Analysis";"assumptions2",#N/A,FALSE,"Valuation Analysis"}</definedName>
    <definedName name="wrn.print._.all._.sheets." hidden="1">{"summary",#N/A,FALSE,"Valuation Analysis";"assumptions1",#N/A,FALSE,"Valuation Analysis";"assumptions2",#N/A,FALSE,"Valuation Analysis"}</definedName>
    <definedName name="wrn.print._.all._.sheets._1" localSheetId="2" hidden="1">{"summary",#N/A,FALSE,"Valuation Analysis";"assumptions1",#N/A,FALSE,"Valuation Analysis";"assumptions2",#N/A,FALSE,"Valuation Analysis"}</definedName>
    <definedName name="wrn.print._.all._.sheets._1" localSheetId="18" hidden="1">{"summary",#N/A,FALSE,"Valuation Analysis";"assumptions1",#N/A,FALSE,"Valuation Analysis";"assumptions2",#N/A,FALSE,"Valuation Analysis"}</definedName>
    <definedName name="wrn.print._.all._.sheets._1" hidden="1">{"summary",#N/A,FALSE,"Valuation Analysis";"assumptions1",#N/A,FALSE,"Valuation Analysis";"assumptions2",#N/A,FALSE,"Valuation Analysis"}</definedName>
    <definedName name="wrn.PRINT._.ALL._1" localSheetId="18" hidden="1">{"balsheet",#N/A,FALSE,"INCOME";"TB3",#N/A,FALSE,"INCOME";"TAJE",#N/A,FALSE,"TAJE";"_200",#N/A,FALSE,"ALLOCATIONS";"_80_1",#N/A,FALSE,"ALLOCATIONS";"_80_2",#N/A,FALSE,"ALLOCATIONS";"_80_3",#N/A,FALSE,"ALLOCATIONS";"_80_4",#N/A,FALSE,"ALLOCATIONS";"_80_5",#N/A,FALSE,"ALLOCATIONS"}</definedName>
    <definedName name="wrn.PRINT._.ALL._1" hidden="1">{"balsheet",#N/A,FALSE,"INCOME";"TB3",#N/A,FALSE,"INCOME";"TAJE",#N/A,FALSE,"TAJE";"_200",#N/A,FALSE,"ALLOCATIONS";"_80_1",#N/A,FALSE,"ALLOCATIONS";"_80_2",#N/A,FALSE,"ALLOCATIONS";"_80_3",#N/A,FALSE,"ALLOCATIONS";"_80_4",#N/A,FALSE,"ALLOCATIONS";"_80_5",#N/A,FALSE,"ALLOCATIONS"}</definedName>
    <definedName name="wrn.PRINT._.ALL._2" localSheetId="18" hidden="1">{"balsheet",#N/A,FALSE,"INCOME";"TB3",#N/A,FALSE,"INCOME";"TAJE",#N/A,FALSE,"TAJE";"_200",#N/A,FALSE,"ALLOCATIONS";"_80_1",#N/A,FALSE,"ALLOCATIONS";"_80_2",#N/A,FALSE,"ALLOCATIONS";"_80_3",#N/A,FALSE,"ALLOCATIONS";"_80_4",#N/A,FALSE,"ALLOCATIONS";"_80_5",#N/A,FALSE,"ALLOCATIONS"}</definedName>
    <definedName name="wrn.PRINT._.ALL._2" hidden="1">{"balsheet",#N/A,FALSE,"INCOME";"TB3",#N/A,FALSE,"INCOME";"TAJE",#N/A,FALSE,"TAJE";"_200",#N/A,FALSE,"ALLOCATIONS";"_80_1",#N/A,FALSE,"ALLOCATIONS";"_80_2",#N/A,FALSE,"ALLOCATIONS";"_80_3",#N/A,FALSE,"ALLOCATIONS";"_80_4",#N/A,FALSE,"ALLOCATIONS";"_80_5",#N/A,FALSE,"ALLOCATIONS"}</definedName>
    <definedName name="wrn.PRINT._.ALL._3" localSheetId="18" hidden="1">{"balsheet",#N/A,FALSE,"INCOME";"TB3",#N/A,FALSE,"INCOME";"TAJE",#N/A,FALSE,"TAJE";"_200",#N/A,FALSE,"ALLOCATIONS";"_80_1",#N/A,FALSE,"ALLOCATIONS";"_80_2",#N/A,FALSE,"ALLOCATIONS";"_80_3",#N/A,FALSE,"ALLOCATIONS";"_80_4",#N/A,FALSE,"ALLOCATIONS";"_80_5",#N/A,FALSE,"ALLOCATIONS"}</definedName>
    <definedName name="wrn.PRINT._.ALL._3" hidden="1">{"balsheet",#N/A,FALSE,"INCOME";"TB3",#N/A,FALSE,"INCOME";"TAJE",#N/A,FALSE,"TAJE";"_200",#N/A,FALSE,"ALLOCATIONS";"_80_1",#N/A,FALSE,"ALLOCATIONS";"_80_2",#N/A,FALSE,"ALLOCATIONS";"_80_3",#N/A,FALSE,"ALLOCATIONS";"_80_4",#N/A,FALSE,"ALLOCATIONS";"_80_5",#N/A,FALSE,"ALLOCATIONS"}</definedName>
    <definedName name="wrn.Print._.Blank._.Exhibit." localSheetId="2" hidden="1">{"Extra 1",#N/A,FALSE,"Blank"}</definedName>
    <definedName name="wrn.Print._.Blank._.Exhibit." localSheetId="18" hidden="1">{"Extra 1",#N/A,FALSE,"Blank"}</definedName>
    <definedName name="wrn.Print._.Blank._.Exhibit." hidden="1">{"Extra 1",#N/A,FALSE,"Blank"}</definedName>
    <definedName name="wrn.Print._.Blank._.Exhibit._1" localSheetId="2" hidden="1">{"Extra 1",#N/A,FALSE,"Blank"}</definedName>
    <definedName name="wrn.Print._.Blank._.Exhibit._1" localSheetId="18" hidden="1">{"Extra 1",#N/A,FALSE,"Blank"}</definedName>
    <definedName name="wrn.Print._.Blank._.Exhibit._1" hidden="1">{"Extra 1",#N/A,FALSE,"Blank"}</definedName>
    <definedName name="wrn.Print._.BS._.Exhibits." localSheetId="2" hidden="1">{"BS Dollar",#N/A,FALSE,"BS";"BS CS",#N/A,FALSE,"BS"}</definedName>
    <definedName name="wrn.Print._.BS._.Exhibits." localSheetId="18" hidden="1">{"BS Dollar",#N/A,FALSE,"BS";"BS CS",#N/A,FALSE,"BS"}</definedName>
    <definedName name="wrn.Print._.BS._.Exhibits." hidden="1">{"BS Dollar",#N/A,FALSE,"BS";"BS CS",#N/A,FALSE,"BS"}</definedName>
    <definedName name="wrn.Print._.BS._.Exhibits._1" localSheetId="2" hidden="1">{"BS Dollar",#N/A,FALSE,"BS";"BS CS",#N/A,FALSE,"BS"}</definedName>
    <definedName name="wrn.Print._.BS._.Exhibits._1" localSheetId="18" hidden="1">{"BS Dollar",#N/A,FALSE,"BS";"BS CS",#N/A,FALSE,"BS"}</definedName>
    <definedName name="wrn.Print._.BS._.Exhibits._1" hidden="1">{"BS Dollar",#N/A,FALSE,"BS";"BS CS",#N/A,FALSE,"BS"}</definedName>
    <definedName name="wrn.Print._.CF._.Exhibit." localSheetId="2" hidden="1">{"CF Dollar",#N/A,FALSE,"CF"}</definedName>
    <definedName name="wrn.Print._.CF._.Exhibit." localSheetId="18" hidden="1">{"CF Dollar",#N/A,FALSE,"CF"}</definedName>
    <definedName name="wrn.Print._.CF._.Exhibit." hidden="1">{"CF Dollar",#N/A,FALSE,"CF"}</definedName>
    <definedName name="wrn.Print._.CF._.Exhibit._1" localSheetId="2" hidden="1">{"CF Dollar",#N/A,FALSE,"CF"}</definedName>
    <definedName name="wrn.Print._.CF._.Exhibit._1" localSheetId="18" hidden="1">{"CF Dollar",#N/A,FALSE,"CF"}</definedName>
    <definedName name="wrn.Print._.CF._.Exhibit._1" hidden="1">{"CF Dollar",#N/A,FALSE,"CF"}</definedName>
    <definedName name="wrn.Print._.Documents." localSheetId="18" hidden="1">{#N/A,#N/A,TRUE,"Cover Page";#N/A,#N/A,TRUE,"Executive Summary";#N/A,#N/A,TRUE,"Photos";#N/A,#N/A,TRUE,"Area Map";#N/A,#N/A,TRUE,"Descriptions";#N/A,#N/A,TRUE,"SitePlan";#N/A,#N/A,TRUE,"Land Grid";#N/A,#N/A,TRUE,"Land Sales Map";#N/A,#N/A,TRUE,"Cost Approach Schedule";#N/A,#N/A,TRUE,"Certification"}</definedName>
    <definedName name="wrn.Print._.Documents." hidden="1">{#N/A,#N/A,TRUE,"Cover Page";#N/A,#N/A,TRUE,"Executive Summary";#N/A,#N/A,TRUE,"Photos";#N/A,#N/A,TRUE,"Area Map";#N/A,#N/A,TRUE,"Descriptions";#N/A,#N/A,TRUE,"SitePlan";#N/A,#N/A,TRUE,"Land Grid";#N/A,#N/A,TRUE,"Land Sales Map";#N/A,#N/A,TRUE,"Cost Approach Schedule";#N/A,#N/A,TRUE,"Certification"}</definedName>
    <definedName name="wrn.Print._.Full._.Format." localSheetId="18" hidden="1">{#N/A,#N/A,FALSE,"Assumptions";"Model",#N/A,FALSE,"MDU";#N/A,#N/A,FALSE,"Notes"}</definedName>
    <definedName name="wrn.Print._.Full._.Format." hidden="1">{#N/A,#N/A,FALSE,"Assumptions";"Model",#N/A,FALSE,"MDU";#N/A,#N/A,FALSE,"Notes"}</definedName>
    <definedName name="wrn.print._.graphs." localSheetId="2" hidden="1">{"cap_structure",#N/A,FALSE,"Graph-Mkt Cap";"price",#N/A,FALSE,"Graph-Price";"ebit",#N/A,FALSE,"Graph-EBITDA";"ebitda",#N/A,FALSE,"Graph-EBITDA"}</definedName>
    <definedName name="wrn.print._.graphs." localSheetId="18"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graphs._1" localSheetId="2" hidden="1">{"cap_structure",#N/A,FALSE,"Graph-Mkt Cap";"price",#N/A,FALSE,"Graph-Price";"ebit",#N/A,FALSE,"Graph-EBITDA";"ebitda",#N/A,FALSE,"Graph-EBITDA"}</definedName>
    <definedName name="wrn.print._.graphs._1" localSheetId="18" hidden="1">{"cap_structure",#N/A,FALSE,"Graph-Mkt Cap";"price",#N/A,FALSE,"Graph-Price";"ebit",#N/A,FALSE,"Graph-EBITDA";"ebitda",#N/A,FALSE,"Graph-EBITDA"}</definedName>
    <definedName name="wrn.print._.graphs._1" hidden="1">{"cap_structure",#N/A,FALSE,"Graph-Mkt Cap";"price",#N/A,FALSE,"Graph-Price";"ebit",#N/A,FALSE,"Graph-EBITDA";"ebitda",#N/A,FALSE,"Graph-EBITDA"}</definedName>
    <definedName name="wrn.Print._.Improved._.Sales." localSheetId="18" hidden="1">{#N/A,#N/A,FALSE,"Sale 1";#N/A,#N/A,FALSE,"Sale 2";#N/A,#N/A,FALSE,"Sale 3";#N/A,#N/A,FALSE,"Sale 4";#N/A,#N/A,FALSE,"Sale 5";#N/A,#N/A,FALSE,"Sale 6";#N/A,#N/A,FALSE,"Sale 7";#N/A,#N/A,FALSE,"Sale 8";#N/A,#N/A,FALSE,"Sale 9";#N/A,#N/A,FALSE,"Sale 10";#N/A,#N/A,FALSE,"Sale 11";#N/A,#N/A,FALSE,"Sale 12"}</definedName>
    <definedName name="wrn.Print._.Improved._.Sales." hidden="1">{#N/A,#N/A,FALSE,"Sale 1";#N/A,#N/A,FALSE,"Sale 2";#N/A,#N/A,FALSE,"Sale 3";#N/A,#N/A,FALSE,"Sale 4";#N/A,#N/A,FALSE,"Sale 5";#N/A,#N/A,FALSE,"Sale 6";#N/A,#N/A,FALSE,"Sale 7";#N/A,#N/A,FALSE,"Sale 8";#N/A,#N/A,FALSE,"Sale 9";#N/A,#N/A,FALSE,"Sale 10";#N/A,#N/A,FALSE,"Sale 11";#N/A,#N/A,FALSE,"Sale 12"}</definedName>
    <definedName name="wrn.Print._.IS._.Exhibits." localSheetId="2" hidden="1">{"Inc Stmt Dollar",#N/A,FALSE,"IS";"Inc Stmt CS",#N/A,FALSE,"IS"}</definedName>
    <definedName name="wrn.Print._.IS._.Exhibits." localSheetId="18" hidden="1">{"Inc Stmt Dollar",#N/A,FALSE,"IS";"Inc Stmt CS",#N/A,FALSE,"IS"}</definedName>
    <definedName name="wrn.Print._.IS._.Exhibits." hidden="1">{"Inc Stmt Dollar",#N/A,FALSE,"IS";"Inc Stmt CS",#N/A,FALSE,"IS"}</definedName>
    <definedName name="wrn.Print._.IS._.Exhibits._1" localSheetId="2" hidden="1">{"Inc Stmt Dollar",#N/A,FALSE,"IS";"Inc Stmt CS",#N/A,FALSE,"IS"}</definedName>
    <definedName name="wrn.Print._.IS._.Exhibits._1" localSheetId="18" hidden="1">{"Inc Stmt Dollar",#N/A,FALSE,"IS";"Inc Stmt CS",#N/A,FALSE,"IS"}</definedName>
    <definedName name="wrn.Print._.IS._.Exhibits._1" hidden="1">{"Inc Stmt Dollar",#N/A,FALSE,"IS";"Inc Stmt CS",#N/A,FALSE,"IS"}</definedName>
    <definedName name="wrn.Print._.PNL._.Download." localSheetId="2" hidden="1">{"PNLProjDL",#N/A,FALSE,"PROJCO";"PNLParDL",#N/A,FALSE,"Parent"}</definedName>
    <definedName name="wrn.Print._.PNL._.Download." localSheetId="18" hidden="1">{"PNLProjDL",#N/A,FALSE,"PROJCO";"PNLParDL",#N/A,FALSE,"Parent"}</definedName>
    <definedName name="wrn.Print._.PNL._.Download." hidden="1">{"PNLProjDL",#N/A,FALSE,"PROJCO";"PNLParDL",#N/A,FALSE,"Parent"}</definedName>
    <definedName name="wrn.Print._.PNL._.Download._1" localSheetId="2" hidden="1">{"PNLProjDL",#N/A,FALSE,"PROJCO";"PNLParDL",#N/A,FALSE,"Parent"}</definedName>
    <definedName name="wrn.Print._.PNL._.Download._1" localSheetId="18" hidden="1">{"PNLProjDL",#N/A,FALSE,"PROJCO";"PNLParDL",#N/A,FALSE,"Parent"}</definedName>
    <definedName name="wrn.Print._.PNL._.Download._1" hidden="1">{"PNLProjDL",#N/A,FALSE,"PROJCO";"PNLParDL",#N/A,FALSE,"Parent"}</definedName>
    <definedName name="wrn.Print._.Ratio._.Exhibits." localSheetId="2" hidden="1">{"Ratio No.1",#N/A,FALSE,"Ratio";"Ratio No.2",#N/A,FALSE,"Ratio"}</definedName>
    <definedName name="wrn.Print._.Ratio._.Exhibits." localSheetId="18" hidden="1">{"Ratio No.1",#N/A,FALSE,"Ratio";"Ratio No.2",#N/A,FALSE,"Ratio"}</definedName>
    <definedName name="wrn.Print._.Ratio._.Exhibits." hidden="1">{"Ratio No.1",#N/A,FALSE,"Ratio";"Ratio No.2",#N/A,FALSE,"Ratio"}</definedName>
    <definedName name="wrn.Print._.Ratio._.Exhibits._1" localSheetId="2" hidden="1">{"Ratio No.1",#N/A,FALSE,"Ratio";"Ratio No.2",#N/A,FALSE,"Ratio"}</definedName>
    <definedName name="wrn.Print._.Ratio._.Exhibits._1" localSheetId="18" hidden="1">{"Ratio No.1",#N/A,FALSE,"Ratio";"Ratio No.2",#N/A,FALSE,"Ratio"}</definedName>
    <definedName name="wrn.Print._.Ratio._.Exhibits._1" hidden="1">{"Ratio No.1",#N/A,FALSE,"Ratio";"Ratio No.2",#N/A,FALSE,"Ratio"}</definedName>
    <definedName name="wrn.print._.raw._.data._.entry." localSheetId="2" hidden="1">{"inputs raw data",#N/A,TRUE,"INPUT"}</definedName>
    <definedName name="wrn.print._.raw._.data._.entry." localSheetId="18" hidden="1">{"inputs raw data",#N/A,TRUE,"INPUT"}</definedName>
    <definedName name="wrn.print._.raw._.data._.entry." hidden="1">{"inputs raw data",#N/A,TRUE,"INPUT"}</definedName>
    <definedName name="wrn.print._.raw._.data._.entry._1" localSheetId="2" hidden="1">{"inputs raw data",#N/A,TRUE,"INPUT"}</definedName>
    <definedName name="wrn.print._.raw._.data._.entry._1" localSheetId="18" hidden="1">{"inputs raw data",#N/A,TRUE,"INPUT"}</definedName>
    <definedName name="wrn.print._.raw._.data._.entry._1" hidden="1">{"inputs raw data",#N/A,TRUE,"INPUT"}</definedName>
    <definedName name="wrn.Print._.Rent._.Comps." localSheetId="18" hidden="1">{#N/A,#N/A,FALSE,"Rent 1";#N/A,#N/A,FALSE,"Rent 2";#N/A,#N/A,FALSE,"Rent 3";#N/A,#N/A,FALSE,"Rent 4";#N/A,#N/A,FALSE,"Rent 5";#N/A,#N/A,FALSE,"Rent 6";#N/A,#N/A,FALSE,"Rent 7";#N/A,#N/A,FALSE,"Rent 8"}</definedName>
    <definedName name="wrn.Print._.Rent._.Comps." hidden="1">{#N/A,#N/A,FALSE,"Rent 1";#N/A,#N/A,FALSE,"Rent 2";#N/A,#N/A,FALSE,"Rent 3";#N/A,#N/A,FALSE,"Rent 4";#N/A,#N/A,FALSE,"Rent 5";#N/A,#N/A,FALSE,"Rent 6";#N/A,#N/A,FALSE,"Rent 7";#N/A,#N/A,FALSE,"Rent 8"}</definedName>
    <definedName name="wrn.Print._.Report." localSheetId="18"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Report." hidden="1">{#N/A,#N/A,TRUE,"Summary";#N/A,#N/A,TRUE,"Page Break";#N/A,#N/A,TRUE,"Page Break";#N/A,#N/A,TRUE,"Page Break";#N/A,#N/A,TRUE,"ID &amp; Area Data";#N/A,#N/A,TRUE,"Main Site Data";#N/A,#N/A,TRUE,"Page Break";#N/A,#N/A,TRUE,"Building Data 1 &amp; 2";#N/A,#N/A,TRUE,"Property Tax Data";#N/A,#N/A,TRUE,"Land";#N/A,#N/A,TRUE,"Page Break";#N/A,#N/A,TRUE,"Adjustment Discussion";#N/A,#N/A,TRUE,"Structural 1";#N/A,#N/A,TRUE,"Structural 2";#N/A,#N/A,TRUE,"Site 1";#N/A,#N/A,TRUE,"Site 2";#N/A,#N/A,TRUE,"Landscaping";#N/A,#N/A,TRUE,"Income Approach"}</definedName>
    <definedName name="wrn.print._.summary._.sheets." localSheetId="2" hidden="1">{"summary1",#N/A,TRUE,"Comps";"summary2",#N/A,TRUE,"Comps";"summary3",#N/A,TRUE,"Comps"}</definedName>
    <definedName name="wrn.print._.summary._.sheets." localSheetId="18" hidden="1">{"summary1",#N/A,TRUE,"Comps";"summary2",#N/A,TRUE,"Comps";"summary3",#N/A,TRUE,"Comps"}</definedName>
    <definedName name="wrn.print._.summary._.sheets." hidden="1">{"summary1",#N/A,TRUE,"Comps";"summary2",#N/A,TRUE,"Comps";"summary3",#N/A,TRUE,"Comps"}</definedName>
    <definedName name="wrn.print._.summary._.sheets._1" localSheetId="2" hidden="1">{"summary1",#N/A,TRUE,"Comps";"summary2",#N/A,TRUE,"Comps";"summary3",#N/A,TRUE,"Comps"}</definedName>
    <definedName name="wrn.print._.summary._.sheets._1" localSheetId="18" hidden="1">{"summary1",#N/A,TRUE,"Comps";"summary2",#N/A,TRUE,"Comps";"summary3",#N/A,TRUE,"Comps"}</definedName>
    <definedName name="wrn.print._.summary._.sheets._1" hidden="1">{"summary1",#N/A,TRUE,"Comps";"summary2",#N/A,TRUE,"Comps";"summary3",#N/A,TRUE,"Comps"}</definedName>
    <definedName name="wrn.print._.summary._.sheets.2" localSheetId="18" hidden="1">{"summary1",#N/A,TRUE;"Comps","summary2",#N/A;TRUE,"Comps","summary3";#N/A,TRUE,"Comps"}</definedName>
    <definedName name="wrn.print._.summary._.sheets.2" hidden="1">{"summary1",#N/A,TRUE;"Comps","summary2",#N/A;TRUE,"Comps","summary3";#N/A,TRUE,"Comps"}</definedName>
    <definedName name="wrn.print._1" localSheetId="2" hidden="1">{#N/A,#N/A,FALSE,"Inv. in cons subs";#N/A,#N/A,FALSE,"Intercomp.";#N/A,#N/A,FALSE,"Common Stock";#N/A,#N/A,FALSE,"Beg. or year re";#N/A,#N/A,FALSE,"Inv. NC sub-undist"}</definedName>
    <definedName name="wrn.print._1" localSheetId="18" hidden="1">{#N/A,#N/A,FALSE,"Inv. in cons subs";#N/A,#N/A,FALSE,"Intercomp.";#N/A,#N/A,FALSE,"Common Stock";#N/A,#N/A,FALSE,"Beg. or year re";#N/A,#N/A,FALSE,"Inv. NC sub-undist"}</definedName>
    <definedName name="wrn.print._1" hidden="1">{#N/A,#N/A,FALSE,"Inv. in cons subs";#N/A,#N/A,FALSE,"Intercomp.";#N/A,#N/A,FALSE,"Common Stock";#N/A,#N/A,FALSE,"Beg. or year re";#N/A,#N/A,FALSE,"Inv. NC sub-undist"}</definedName>
    <definedName name="wrn.Print_Buyer." localSheetId="18"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Earnings_template." localSheetId="2" hidden="1">{"by_month",#N/A,TRUE,"template";"destec_month",#N/A,TRUE,"template";"by_quarter",#N/A,TRUE,"template";"destec_quarter",#N/A,TRUE,"template";"by_year",#N/A,TRUE,"template";"destec_annual",#N/A,TRUE,"template"}</definedName>
    <definedName name="wrn.Print_Earnings_template." localSheetId="18" hidden="1">{"by_month",#N/A,TRUE,"template";"destec_month",#N/A,TRUE,"template";"by_quarter",#N/A,TRUE,"template";"destec_quarter",#N/A,TRUE,"template";"by_year",#N/A,TRUE,"template";"destec_annual",#N/A,TRUE,"template"}</definedName>
    <definedName name="wrn.Print_Earnings_template." hidden="1">{"by_month",#N/A,TRUE,"template";"destec_month",#N/A,TRUE,"template";"by_quarter",#N/A,TRUE,"template";"destec_quarter",#N/A,TRUE,"template";"by_year",#N/A,TRUE,"template";"destec_annual",#N/A,TRUE,"template"}</definedName>
    <definedName name="wrn.Print_Earnings_template._1" localSheetId="2" hidden="1">{"by_month",#N/A,TRUE,"template";"destec_month",#N/A,TRUE,"template";"by_quarter",#N/A,TRUE,"template";"destec_quarter",#N/A,TRUE,"template";"by_year",#N/A,TRUE,"template";"destec_annual",#N/A,TRUE,"template"}</definedName>
    <definedName name="wrn.Print_Earnings_template._1" localSheetId="18" hidden="1">{"by_month",#N/A,TRUE,"template";"destec_month",#N/A,TRUE,"template";"by_quarter",#N/A,TRUE,"template";"destec_quarter",#N/A,TRUE,"template";"by_year",#N/A,TRUE,"template";"destec_annual",#N/A,TRUE,"template"}</definedName>
    <definedName name="wrn.Print_Earnings_template._1" hidden="1">{"by_month",#N/A,TRUE,"template";"destec_month",#N/A,TRUE,"template";"by_quarter",#N/A,TRUE,"template";"destec_quarter",#N/A,TRUE,"template";"by_year",#N/A,TRUE,"template";"destec_annual",#N/A,TRUE,"template"}</definedName>
    <definedName name="wrn.Print_Target." localSheetId="18"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Var_page." localSheetId="2" hidden="1">{"var_page",#N/A,FALSE,"template"}</definedName>
    <definedName name="wrn.Print_Var_page." localSheetId="18" hidden="1">{"var_page",#N/A,FALSE,"template"}</definedName>
    <definedName name="wrn.Print_Var_page." hidden="1">{"var_page",#N/A,FALSE,"template"}</definedName>
    <definedName name="wrn.Print_Var_page._1" localSheetId="2" hidden="1">{"var_page",#N/A,FALSE,"template"}</definedName>
    <definedName name="wrn.Print_Var_page._1" localSheetId="18" hidden="1">{"var_page",#N/A,FALSE,"template"}</definedName>
    <definedName name="wrn.Print_Var_page._1" hidden="1">{"var_page",#N/A,FALSE,"template"}</definedName>
    <definedName name="wrn.print_variance." localSheetId="2" hidden="1">{"var_report",#N/A,FALSE,"template"}</definedName>
    <definedName name="wrn.print_variance." localSheetId="18" hidden="1">{"var_report",#N/A,FALSE,"template"}</definedName>
    <definedName name="wrn.print_variance." hidden="1">{"var_report",#N/A,FALSE,"template"}</definedName>
    <definedName name="wrn.print_variance._1" localSheetId="2" hidden="1">{"var_report",#N/A,FALSE,"template"}</definedName>
    <definedName name="wrn.print_variance._1" localSheetId="18" hidden="1">{"var_report",#N/A,FALSE,"template"}</definedName>
    <definedName name="wrn.print_variance._1" hidden="1">{"var_report",#N/A,FALSE,"template"}</definedName>
    <definedName name="wrn.Print_Variance_Page." localSheetId="2" hidden="1">{"variance_page",#N/A,FALSE,"template"}</definedName>
    <definedName name="wrn.Print_Variance_Page." localSheetId="18" hidden="1">{"variance_page",#N/A,FALSE,"template"}</definedName>
    <definedName name="wrn.Print_Variance_Page." hidden="1">{"variance_page",#N/A,FALSE,"template"}</definedName>
    <definedName name="wrn.Print_Variance_Page._1" localSheetId="2" hidden="1">{"variance_page",#N/A,FALSE,"template"}</definedName>
    <definedName name="wrn.Print_Variance_Page._1" localSheetId="18" hidden="1">{"variance_page",#N/A,FALSE,"template"}</definedName>
    <definedName name="wrn.Print_Variance_Page._1" hidden="1">{"variance_page",#N/A,FALSE,"template"}</definedName>
    <definedName name="wrn.print1." localSheetId="2" hidden="1">{"assumption1",#N/A,FALSE,"Assumptions";"assumption2",#N/A,FALSE,"Assumptions";"assumption3",#N/A,FALSE,"Assumptions";"prod",#N/A,FALSE,"Financials";"prod2",#N/A,FALSE,"Financials";"pnl",#N/A,FALSE,"Financials";"pnl2",#N/A,FALSE,"Financials";"cash",#N/A,FALSE,"Financials";"cash2",#N/A,FALSE,"Financials"}</definedName>
    <definedName name="wrn.print1." localSheetId="18" hidden="1">{"assumption1",#N/A,FALSE,"Assumptions";"assumption2",#N/A,FALSE,"Assumptions";"assumption3",#N/A,FALSE,"Assumptions";"prod",#N/A,FALSE,"Financials";"prod2",#N/A,FALSE,"Financials";"pnl",#N/A,FALSE,"Financials";"pnl2",#N/A,FALSE,"Financials";"cash",#N/A,FALSE,"Financials";"cash2",#N/A,FALSE,"Financials"}</definedName>
    <definedName name="wrn.print1." hidden="1">{"assumption1",#N/A,FALSE,"Assumptions";"assumption2",#N/A,FALSE,"Assumptions";"assumption3",#N/A,FALSE,"Assumptions";"prod",#N/A,FALSE,"Financials";"prod2",#N/A,FALSE,"Financials";"pnl",#N/A,FALSE,"Financials";"pnl2",#N/A,FALSE,"Financials";"cash",#N/A,FALSE,"Financials";"cash2",#N/A,FALSE,"Financials"}</definedName>
    <definedName name="wrn.print1._1" localSheetId="2" hidden="1">{"assumption1",#N/A,FALSE,"Assumptions";"assumption2",#N/A,FALSE,"Assumptions";"assumption3",#N/A,FALSE,"Assumptions";"prod",#N/A,FALSE,"Financials";"prod2",#N/A,FALSE,"Financials";"pnl",#N/A,FALSE,"Financials";"pnl2",#N/A,FALSE,"Financials";"cash",#N/A,FALSE,"Financials";"cash2",#N/A,FALSE,"Financials"}</definedName>
    <definedName name="wrn.print1._1" localSheetId="18" hidden="1">{"assumption1",#N/A,FALSE,"Assumptions";"assumption2",#N/A,FALSE,"Assumptions";"assumption3",#N/A,FALSE,"Assumptions";"prod",#N/A,FALSE,"Financials";"prod2",#N/A,FALSE,"Financials";"pnl",#N/A,FALSE,"Financials";"pnl2",#N/A,FALSE,"Financials";"cash",#N/A,FALSE,"Financials";"cash2",#N/A,FALSE,"Financials"}</definedName>
    <definedName name="wrn.print1._1" hidden="1">{"assumption1",#N/A,FALSE,"Assumptions";"assumption2",#N/A,FALSE,"Assumptions";"assumption3",#N/A,FALSE,"Assumptions";"prod",#N/A,FALSE,"Financials";"prod2",#N/A,FALSE,"Financials";"pnl",#N/A,FALSE,"Financials";"pnl2",#N/A,FALSE,"Financials";"cash",#N/A,FALSE,"Financials";"cash2",#N/A,FALSE,"Financials"}</definedName>
    <definedName name="wrn.print1._1_1" localSheetId="2" hidden="1">{"assumption1",#N/A,FALSE,"Assumptions";"assumption2",#N/A,FALSE,"Assumptions";"assumption3",#N/A,FALSE,"Assumptions";"prod",#N/A,FALSE,"Financials";"prod2",#N/A,FALSE,"Financials";"pnl",#N/A,FALSE,"Financials";"pnl2",#N/A,FALSE,"Financials";"cash",#N/A,FALSE,"Financials";"cash2",#N/A,FALSE,"Financials"}</definedName>
    <definedName name="wrn.print1._1_1" localSheetId="18" hidden="1">{"assumption1",#N/A,FALSE,"Assumptions";"assumption2",#N/A,FALSE,"Assumptions";"assumption3",#N/A,FALSE,"Assumptions";"prod",#N/A,FALSE,"Financials";"prod2",#N/A,FALSE,"Financials";"pnl",#N/A,FALSE,"Financials";"pnl2",#N/A,FALSE,"Financials";"cash",#N/A,FALSE,"Financials";"cash2",#N/A,FALSE,"Financials"}</definedName>
    <definedName name="wrn.print1._1_1" hidden="1">{"assumption1",#N/A,FALSE,"Assumptions";"assumption2",#N/A,FALSE,"Assumptions";"assumption3",#N/A,FALSE,"Assumptions";"prod",#N/A,FALSE,"Financials";"prod2",#N/A,FALSE,"Financials";"pnl",#N/A,FALSE,"Financials";"pnl2",#N/A,FALSE,"Financials";"cash",#N/A,FALSE,"Financials";"cash2",#N/A,FALSE,"Financials"}</definedName>
    <definedName name="wrn.print1._1_2" localSheetId="2" hidden="1">{"assumption1",#N/A,FALSE,"Assumptions";"assumption2",#N/A,FALSE,"Assumptions";"assumption3",#N/A,FALSE,"Assumptions";"prod",#N/A,FALSE,"Financials";"prod2",#N/A,FALSE,"Financials";"pnl",#N/A,FALSE,"Financials";"pnl2",#N/A,FALSE,"Financials";"cash",#N/A,FALSE,"Financials";"cash2",#N/A,FALSE,"Financials"}</definedName>
    <definedName name="wrn.print1._1_2" localSheetId="18" hidden="1">{"assumption1",#N/A,FALSE,"Assumptions";"assumption2",#N/A,FALSE,"Assumptions";"assumption3",#N/A,FALSE,"Assumptions";"prod",#N/A,FALSE,"Financials";"prod2",#N/A,FALSE,"Financials";"pnl",#N/A,FALSE,"Financials";"pnl2",#N/A,FALSE,"Financials";"cash",#N/A,FALSE,"Financials";"cash2",#N/A,FALSE,"Financials"}</definedName>
    <definedName name="wrn.print1._1_2" hidden="1">{"assumption1",#N/A,FALSE,"Assumptions";"assumption2",#N/A,FALSE,"Assumptions";"assumption3",#N/A,FALSE,"Assumptions";"prod",#N/A,FALSE,"Financials";"prod2",#N/A,FALSE,"Financials";"pnl",#N/A,FALSE,"Financials";"pnl2",#N/A,FALSE,"Financials";"cash",#N/A,FALSE,"Financials";"cash2",#N/A,FALSE,"Financials"}</definedName>
    <definedName name="wrn.print1._1_3" localSheetId="2" hidden="1">{"assumption1",#N/A,FALSE,"Assumptions";"assumption2",#N/A,FALSE,"Assumptions";"assumption3",#N/A,FALSE,"Assumptions";"prod",#N/A,FALSE,"Financials";"prod2",#N/A,FALSE,"Financials";"pnl",#N/A,FALSE,"Financials";"pnl2",#N/A,FALSE,"Financials";"cash",#N/A,FALSE,"Financials";"cash2",#N/A,FALSE,"Financials"}</definedName>
    <definedName name="wrn.print1._1_3" localSheetId="18" hidden="1">{"assumption1",#N/A,FALSE,"Assumptions";"assumption2",#N/A,FALSE,"Assumptions";"assumption3",#N/A,FALSE,"Assumptions";"prod",#N/A,FALSE,"Financials";"prod2",#N/A,FALSE,"Financials";"pnl",#N/A,FALSE,"Financials";"pnl2",#N/A,FALSE,"Financials";"cash",#N/A,FALSE,"Financials";"cash2",#N/A,FALSE,"Financials"}</definedName>
    <definedName name="wrn.print1._1_3" hidden="1">{"assumption1",#N/A,FALSE,"Assumptions";"assumption2",#N/A,FALSE,"Assumptions";"assumption3",#N/A,FALSE,"Assumptions";"prod",#N/A,FALSE,"Financials";"prod2",#N/A,FALSE,"Financials";"pnl",#N/A,FALSE,"Financials";"pnl2",#N/A,FALSE,"Financials";"cash",#N/A,FALSE,"Financials";"cash2",#N/A,FALSE,"Financials"}</definedName>
    <definedName name="wrn.print1._2" localSheetId="2" hidden="1">{"assumption1",#N/A,FALSE,"Assumptions";"assumption2",#N/A,FALSE,"Assumptions";"assumption3",#N/A,FALSE,"Assumptions";"prod",#N/A,FALSE,"Financials";"prod2",#N/A,FALSE,"Financials";"pnl",#N/A,FALSE,"Financials";"pnl2",#N/A,FALSE,"Financials";"cash",#N/A,FALSE,"Financials";"cash2",#N/A,FALSE,"Financials"}</definedName>
    <definedName name="wrn.print1._2" localSheetId="18" hidden="1">{"assumption1",#N/A,FALSE,"Assumptions";"assumption2",#N/A,FALSE,"Assumptions";"assumption3",#N/A,FALSE,"Assumptions";"prod",#N/A,FALSE,"Financials";"prod2",#N/A,FALSE,"Financials";"pnl",#N/A,FALSE,"Financials";"pnl2",#N/A,FALSE,"Financials";"cash",#N/A,FALSE,"Financials";"cash2",#N/A,FALSE,"Financials"}</definedName>
    <definedName name="wrn.print1._2" hidden="1">{"assumption1",#N/A,FALSE,"Assumptions";"assumption2",#N/A,FALSE,"Assumptions";"assumption3",#N/A,FALSE,"Assumptions";"prod",#N/A,FALSE,"Financials";"prod2",#N/A,FALSE,"Financials";"pnl",#N/A,FALSE,"Financials";"pnl2",#N/A,FALSE,"Financials";"cash",#N/A,FALSE,"Financials";"cash2",#N/A,FALSE,"Financials"}</definedName>
    <definedName name="wrn.print1._2_1" localSheetId="2" hidden="1">{"assumption1",#N/A,FALSE,"Assumptions";"assumption2",#N/A,FALSE,"Assumptions";"assumption3",#N/A,FALSE,"Assumptions";"prod",#N/A,FALSE,"Financials";"prod2",#N/A,FALSE,"Financials";"pnl",#N/A,FALSE,"Financials";"pnl2",#N/A,FALSE,"Financials";"cash",#N/A,FALSE,"Financials";"cash2",#N/A,FALSE,"Financials"}</definedName>
    <definedName name="wrn.print1._2_1" localSheetId="18" hidden="1">{"assumption1",#N/A,FALSE,"Assumptions";"assumption2",#N/A,FALSE,"Assumptions";"assumption3",#N/A,FALSE,"Assumptions";"prod",#N/A,FALSE,"Financials";"prod2",#N/A,FALSE,"Financials";"pnl",#N/A,FALSE,"Financials";"pnl2",#N/A,FALSE,"Financials";"cash",#N/A,FALSE,"Financials";"cash2",#N/A,FALSE,"Financials"}</definedName>
    <definedName name="wrn.print1._2_1" hidden="1">{"assumption1",#N/A,FALSE,"Assumptions";"assumption2",#N/A,FALSE,"Assumptions";"assumption3",#N/A,FALSE,"Assumptions";"prod",#N/A,FALSE,"Financials";"prod2",#N/A,FALSE,"Financials";"pnl",#N/A,FALSE,"Financials";"pnl2",#N/A,FALSE,"Financials";"cash",#N/A,FALSE,"Financials";"cash2",#N/A,FALSE,"Financials"}</definedName>
    <definedName name="wrn.print1._2_2" localSheetId="2" hidden="1">{"assumption1",#N/A,FALSE,"Assumptions";"assumption2",#N/A,FALSE,"Assumptions";"assumption3",#N/A,FALSE,"Assumptions";"prod",#N/A,FALSE,"Financials";"prod2",#N/A,FALSE,"Financials";"pnl",#N/A,FALSE,"Financials";"pnl2",#N/A,FALSE,"Financials";"cash",#N/A,FALSE,"Financials";"cash2",#N/A,FALSE,"Financials"}</definedName>
    <definedName name="wrn.print1._2_2" localSheetId="18" hidden="1">{"assumption1",#N/A,FALSE,"Assumptions";"assumption2",#N/A,FALSE,"Assumptions";"assumption3",#N/A,FALSE,"Assumptions";"prod",#N/A,FALSE,"Financials";"prod2",#N/A,FALSE,"Financials";"pnl",#N/A,FALSE,"Financials";"pnl2",#N/A,FALSE,"Financials";"cash",#N/A,FALSE,"Financials";"cash2",#N/A,FALSE,"Financials"}</definedName>
    <definedName name="wrn.print1._2_2" hidden="1">{"assumption1",#N/A,FALSE,"Assumptions";"assumption2",#N/A,FALSE,"Assumptions";"assumption3",#N/A,FALSE,"Assumptions";"prod",#N/A,FALSE,"Financials";"prod2",#N/A,FALSE,"Financials";"pnl",#N/A,FALSE,"Financials";"pnl2",#N/A,FALSE,"Financials";"cash",#N/A,FALSE,"Financials";"cash2",#N/A,FALSE,"Financials"}</definedName>
    <definedName name="wrn.print1._2_3" localSheetId="2" hidden="1">{"assumption1",#N/A,FALSE,"Assumptions";"assumption2",#N/A,FALSE,"Assumptions";"assumption3",#N/A,FALSE,"Assumptions";"prod",#N/A,FALSE,"Financials";"prod2",#N/A,FALSE,"Financials";"pnl",#N/A,FALSE,"Financials";"pnl2",#N/A,FALSE,"Financials";"cash",#N/A,FALSE,"Financials";"cash2",#N/A,FALSE,"Financials"}</definedName>
    <definedName name="wrn.print1._2_3" localSheetId="18" hidden="1">{"assumption1",#N/A,FALSE,"Assumptions";"assumption2",#N/A,FALSE,"Assumptions";"assumption3",#N/A,FALSE,"Assumptions";"prod",#N/A,FALSE,"Financials";"prod2",#N/A,FALSE,"Financials";"pnl",#N/A,FALSE,"Financials";"pnl2",#N/A,FALSE,"Financials";"cash",#N/A,FALSE,"Financials";"cash2",#N/A,FALSE,"Financials"}</definedName>
    <definedName name="wrn.print1._2_3" hidden="1">{"assumption1",#N/A,FALSE,"Assumptions";"assumption2",#N/A,FALSE,"Assumptions";"assumption3",#N/A,FALSE,"Assumptions";"prod",#N/A,FALSE,"Financials";"prod2",#N/A,FALSE,"Financials";"pnl",#N/A,FALSE,"Financials";"pnl2",#N/A,FALSE,"Financials";"cash",#N/A,FALSE,"Financials";"cash2",#N/A,FALSE,"Financials"}</definedName>
    <definedName name="wrn.print1._3" localSheetId="2" hidden="1">{"assumption1",#N/A,FALSE,"Assumptions";"assumption2",#N/A,FALSE,"Assumptions";"assumption3",#N/A,FALSE,"Assumptions";"prod",#N/A,FALSE,"Financials";"prod2",#N/A,FALSE,"Financials";"pnl",#N/A,FALSE,"Financials";"pnl2",#N/A,FALSE,"Financials";"cash",#N/A,FALSE,"Financials";"cash2",#N/A,FALSE,"Financials"}</definedName>
    <definedName name="wrn.print1._3" localSheetId="18" hidden="1">{"assumption1",#N/A,FALSE,"Assumptions";"assumption2",#N/A,FALSE,"Assumptions";"assumption3",#N/A,FALSE,"Assumptions";"prod",#N/A,FALSE,"Financials";"prod2",#N/A,FALSE,"Financials";"pnl",#N/A,FALSE,"Financials";"pnl2",#N/A,FALSE,"Financials";"cash",#N/A,FALSE,"Financials";"cash2",#N/A,FALSE,"Financials"}</definedName>
    <definedName name="wrn.print1._3" hidden="1">{"assumption1",#N/A,FALSE,"Assumptions";"assumption2",#N/A,FALSE,"Assumptions";"assumption3",#N/A,FALSE,"Assumptions";"prod",#N/A,FALSE,"Financials";"prod2",#N/A,FALSE,"Financials";"pnl",#N/A,FALSE,"Financials";"pnl2",#N/A,FALSE,"Financials";"cash",#N/A,FALSE,"Financials";"cash2",#N/A,FALSE,"Financials"}</definedName>
    <definedName name="wrn.print1._3_1" localSheetId="2" hidden="1">{"assumption1",#N/A,FALSE,"Assumptions";"assumption2",#N/A,FALSE,"Assumptions";"assumption3",#N/A,FALSE,"Assumptions";"prod",#N/A,FALSE,"Financials";"prod2",#N/A,FALSE,"Financials";"pnl",#N/A,FALSE,"Financials";"pnl2",#N/A,FALSE,"Financials";"cash",#N/A,FALSE,"Financials";"cash2",#N/A,FALSE,"Financials"}</definedName>
    <definedName name="wrn.print1._3_1" localSheetId="18" hidden="1">{"assumption1",#N/A,FALSE,"Assumptions";"assumption2",#N/A,FALSE,"Assumptions";"assumption3",#N/A,FALSE,"Assumptions";"prod",#N/A,FALSE,"Financials";"prod2",#N/A,FALSE,"Financials";"pnl",#N/A,FALSE,"Financials";"pnl2",#N/A,FALSE,"Financials";"cash",#N/A,FALSE,"Financials";"cash2",#N/A,FALSE,"Financials"}</definedName>
    <definedName name="wrn.print1._3_1" hidden="1">{"assumption1",#N/A,FALSE,"Assumptions";"assumption2",#N/A,FALSE,"Assumptions";"assumption3",#N/A,FALSE,"Assumptions";"prod",#N/A,FALSE,"Financials";"prod2",#N/A,FALSE,"Financials";"pnl",#N/A,FALSE,"Financials";"pnl2",#N/A,FALSE,"Financials";"cash",#N/A,FALSE,"Financials";"cash2",#N/A,FALSE,"Financials"}</definedName>
    <definedName name="wrn.print1._3_2" localSheetId="2" hidden="1">{"assumption1",#N/A,FALSE,"Assumptions";"assumption2",#N/A,FALSE,"Assumptions";"assumption3",#N/A,FALSE,"Assumptions";"prod",#N/A,FALSE,"Financials";"prod2",#N/A,FALSE,"Financials";"pnl",#N/A,FALSE,"Financials";"pnl2",#N/A,FALSE,"Financials";"cash",#N/A,FALSE,"Financials";"cash2",#N/A,FALSE,"Financials"}</definedName>
    <definedName name="wrn.print1._3_2" localSheetId="18" hidden="1">{"assumption1",#N/A,FALSE,"Assumptions";"assumption2",#N/A,FALSE,"Assumptions";"assumption3",#N/A,FALSE,"Assumptions";"prod",#N/A,FALSE,"Financials";"prod2",#N/A,FALSE,"Financials";"pnl",#N/A,FALSE,"Financials";"pnl2",#N/A,FALSE,"Financials";"cash",#N/A,FALSE,"Financials";"cash2",#N/A,FALSE,"Financials"}</definedName>
    <definedName name="wrn.print1._3_2" hidden="1">{"assumption1",#N/A,FALSE,"Assumptions";"assumption2",#N/A,FALSE,"Assumptions";"assumption3",#N/A,FALSE,"Assumptions";"prod",#N/A,FALSE,"Financials";"prod2",#N/A,FALSE,"Financials";"pnl",#N/A,FALSE,"Financials";"pnl2",#N/A,FALSE,"Financials";"cash",#N/A,FALSE,"Financials";"cash2",#N/A,FALSE,"Financials"}</definedName>
    <definedName name="wrn.print1._3_3" localSheetId="2" hidden="1">{"assumption1",#N/A,FALSE,"Assumptions";"assumption2",#N/A,FALSE,"Assumptions";"assumption3",#N/A,FALSE,"Assumptions";"prod",#N/A,FALSE,"Financials";"prod2",#N/A,FALSE,"Financials";"pnl",#N/A,FALSE,"Financials";"pnl2",#N/A,FALSE,"Financials";"cash",#N/A,FALSE,"Financials";"cash2",#N/A,FALSE,"Financials"}</definedName>
    <definedName name="wrn.print1._3_3" localSheetId="18" hidden="1">{"assumption1",#N/A,FALSE,"Assumptions";"assumption2",#N/A,FALSE,"Assumptions";"assumption3",#N/A,FALSE,"Assumptions";"prod",#N/A,FALSE,"Financials";"prod2",#N/A,FALSE,"Financials";"pnl",#N/A,FALSE,"Financials";"pnl2",#N/A,FALSE,"Financials";"cash",#N/A,FALSE,"Financials";"cash2",#N/A,FALSE,"Financials"}</definedName>
    <definedName name="wrn.print1._3_3" hidden="1">{"assumption1",#N/A,FALSE,"Assumptions";"assumption2",#N/A,FALSE,"Assumptions";"assumption3",#N/A,FALSE,"Assumptions";"prod",#N/A,FALSE,"Financials";"prod2",#N/A,FALSE,"Financials";"pnl",#N/A,FALSE,"Financials";"pnl2",#N/A,FALSE,"Financials";"cash",#N/A,FALSE,"Financials";"cash2",#N/A,FALSE,"Financials"}</definedName>
    <definedName name="wrn.print1._4" localSheetId="2" hidden="1">{"assumption1",#N/A,FALSE,"Assumptions";"assumption2",#N/A,FALSE,"Assumptions";"assumption3",#N/A,FALSE,"Assumptions";"prod",#N/A,FALSE,"Financials";"prod2",#N/A,FALSE,"Financials";"pnl",#N/A,FALSE,"Financials";"pnl2",#N/A,FALSE,"Financials";"cash",#N/A,FALSE,"Financials";"cash2",#N/A,FALSE,"Financials"}</definedName>
    <definedName name="wrn.print1._4" localSheetId="18" hidden="1">{"assumption1",#N/A,FALSE,"Assumptions";"assumption2",#N/A,FALSE,"Assumptions";"assumption3",#N/A,FALSE,"Assumptions";"prod",#N/A,FALSE,"Financials";"prod2",#N/A,FALSE,"Financials";"pnl",#N/A,FALSE,"Financials";"pnl2",#N/A,FALSE,"Financials";"cash",#N/A,FALSE,"Financials";"cash2",#N/A,FALSE,"Financials"}</definedName>
    <definedName name="wrn.print1._4" hidden="1">{"assumption1",#N/A,FALSE,"Assumptions";"assumption2",#N/A,FALSE,"Assumptions";"assumption3",#N/A,FALSE,"Assumptions";"prod",#N/A,FALSE,"Financials";"prod2",#N/A,FALSE,"Financials";"pnl",#N/A,FALSE,"Financials";"pnl2",#N/A,FALSE,"Financials";"cash",#N/A,FALSE,"Financials";"cash2",#N/A,FALSE,"Financials"}</definedName>
    <definedName name="wrn.print1._4_1" localSheetId="2" hidden="1">{"assumption1",#N/A,FALSE,"Assumptions";"assumption2",#N/A,FALSE,"Assumptions";"assumption3",#N/A,FALSE,"Assumptions";"prod",#N/A,FALSE,"Financials";"prod2",#N/A,FALSE,"Financials";"pnl",#N/A,FALSE,"Financials";"pnl2",#N/A,FALSE,"Financials";"cash",#N/A,FALSE,"Financials";"cash2",#N/A,FALSE,"Financials"}</definedName>
    <definedName name="wrn.print1._4_1" localSheetId="18" hidden="1">{"assumption1",#N/A,FALSE,"Assumptions";"assumption2",#N/A,FALSE,"Assumptions";"assumption3",#N/A,FALSE,"Assumptions";"prod",#N/A,FALSE,"Financials";"prod2",#N/A,FALSE,"Financials";"pnl",#N/A,FALSE,"Financials";"pnl2",#N/A,FALSE,"Financials";"cash",#N/A,FALSE,"Financials";"cash2",#N/A,FALSE,"Financials"}</definedName>
    <definedName name="wrn.print1._4_1" hidden="1">{"assumption1",#N/A,FALSE,"Assumptions";"assumption2",#N/A,FALSE,"Assumptions";"assumption3",#N/A,FALSE,"Assumptions";"prod",#N/A,FALSE,"Financials";"prod2",#N/A,FALSE,"Financials";"pnl",#N/A,FALSE,"Financials";"pnl2",#N/A,FALSE,"Financials";"cash",#N/A,FALSE,"Financials";"cash2",#N/A,FALSE,"Financials"}</definedName>
    <definedName name="wrn.print1._4_2" localSheetId="2" hidden="1">{"assumption1",#N/A,FALSE,"Assumptions";"assumption2",#N/A,FALSE,"Assumptions";"assumption3",#N/A,FALSE,"Assumptions";"prod",#N/A,FALSE,"Financials";"prod2",#N/A,FALSE,"Financials";"pnl",#N/A,FALSE,"Financials";"pnl2",#N/A,FALSE,"Financials";"cash",#N/A,FALSE,"Financials";"cash2",#N/A,FALSE,"Financials"}</definedName>
    <definedName name="wrn.print1._4_2" localSheetId="18" hidden="1">{"assumption1",#N/A,FALSE,"Assumptions";"assumption2",#N/A,FALSE,"Assumptions";"assumption3",#N/A,FALSE,"Assumptions";"prod",#N/A,FALSE,"Financials";"prod2",#N/A,FALSE,"Financials";"pnl",#N/A,FALSE,"Financials";"pnl2",#N/A,FALSE,"Financials";"cash",#N/A,FALSE,"Financials";"cash2",#N/A,FALSE,"Financials"}</definedName>
    <definedName name="wrn.print1._4_2" hidden="1">{"assumption1",#N/A,FALSE,"Assumptions";"assumption2",#N/A,FALSE,"Assumptions";"assumption3",#N/A,FALSE,"Assumptions";"prod",#N/A,FALSE,"Financials";"prod2",#N/A,FALSE,"Financials";"pnl",#N/A,FALSE,"Financials";"pnl2",#N/A,FALSE,"Financials";"cash",#N/A,FALSE,"Financials";"cash2",#N/A,FALSE,"Financials"}</definedName>
    <definedName name="wrn.print1._4_3" localSheetId="2" hidden="1">{"assumption1",#N/A,FALSE,"Assumptions";"assumption2",#N/A,FALSE,"Assumptions";"assumption3",#N/A,FALSE,"Assumptions";"prod",#N/A,FALSE,"Financials";"prod2",#N/A,FALSE,"Financials";"pnl",#N/A,FALSE,"Financials";"pnl2",#N/A,FALSE,"Financials";"cash",#N/A,FALSE,"Financials";"cash2",#N/A,FALSE,"Financials"}</definedName>
    <definedName name="wrn.print1._4_3" localSheetId="18" hidden="1">{"assumption1",#N/A,FALSE,"Assumptions";"assumption2",#N/A,FALSE,"Assumptions";"assumption3",#N/A,FALSE,"Assumptions";"prod",#N/A,FALSE,"Financials";"prod2",#N/A,FALSE,"Financials";"pnl",#N/A,FALSE,"Financials";"pnl2",#N/A,FALSE,"Financials";"cash",#N/A,FALSE,"Financials";"cash2",#N/A,FALSE,"Financials"}</definedName>
    <definedName name="wrn.print1._4_3" hidden="1">{"assumption1",#N/A,FALSE,"Assumptions";"assumption2",#N/A,FALSE,"Assumptions";"assumption3",#N/A,FALSE,"Assumptions";"prod",#N/A,FALSE,"Financials";"prod2",#N/A,FALSE,"Financials";"pnl",#N/A,FALSE,"Financials";"pnl2",#N/A,FALSE,"Financials";"cash",#N/A,FALSE,"Financials";"cash2",#N/A,FALSE,"Financials"}</definedName>
    <definedName name="wrn.print1._5" localSheetId="2" hidden="1">{"assumption1",#N/A,FALSE,"Assumptions";"assumption2",#N/A,FALSE,"Assumptions";"assumption3",#N/A,FALSE,"Assumptions";"prod",#N/A,FALSE,"Financials";"prod2",#N/A,FALSE,"Financials";"pnl",#N/A,FALSE,"Financials";"pnl2",#N/A,FALSE,"Financials";"cash",#N/A,FALSE,"Financials";"cash2",#N/A,FALSE,"Financials"}</definedName>
    <definedName name="wrn.print1._5" localSheetId="18" hidden="1">{"assumption1",#N/A,FALSE,"Assumptions";"assumption2",#N/A,FALSE,"Assumptions";"assumption3",#N/A,FALSE,"Assumptions";"prod",#N/A,FALSE,"Financials";"prod2",#N/A,FALSE,"Financials";"pnl",#N/A,FALSE,"Financials";"pnl2",#N/A,FALSE,"Financials";"cash",#N/A,FALSE,"Financials";"cash2",#N/A,FALSE,"Financials"}</definedName>
    <definedName name="wrn.print1._5" hidden="1">{"assumption1",#N/A,FALSE,"Assumptions";"assumption2",#N/A,FALSE,"Assumptions";"assumption3",#N/A,FALSE,"Assumptions";"prod",#N/A,FALSE,"Financials";"prod2",#N/A,FALSE,"Financials";"pnl",#N/A,FALSE,"Financials";"pnl2",#N/A,FALSE,"Financials";"cash",#N/A,FALSE,"Financials";"cash2",#N/A,FALSE,"Financials"}</definedName>
    <definedName name="wrn.print1._5_1" localSheetId="2" hidden="1">{"assumption1",#N/A,FALSE,"Assumptions";"assumption2",#N/A,FALSE,"Assumptions";"assumption3",#N/A,FALSE,"Assumptions";"prod",#N/A,FALSE,"Financials";"prod2",#N/A,FALSE,"Financials";"pnl",#N/A,FALSE,"Financials";"pnl2",#N/A,FALSE,"Financials";"cash",#N/A,FALSE,"Financials";"cash2",#N/A,FALSE,"Financials"}</definedName>
    <definedName name="wrn.print1._5_1" localSheetId="18" hidden="1">{"assumption1",#N/A,FALSE,"Assumptions";"assumption2",#N/A,FALSE,"Assumptions";"assumption3",#N/A,FALSE,"Assumptions";"prod",#N/A,FALSE,"Financials";"prod2",#N/A,FALSE,"Financials";"pnl",#N/A,FALSE,"Financials";"pnl2",#N/A,FALSE,"Financials";"cash",#N/A,FALSE,"Financials";"cash2",#N/A,FALSE,"Financials"}</definedName>
    <definedName name="wrn.print1._5_1" hidden="1">{"assumption1",#N/A,FALSE,"Assumptions";"assumption2",#N/A,FALSE,"Assumptions";"assumption3",#N/A,FALSE,"Assumptions";"prod",#N/A,FALSE,"Financials";"prod2",#N/A,FALSE,"Financials";"pnl",#N/A,FALSE,"Financials";"pnl2",#N/A,FALSE,"Financials";"cash",#N/A,FALSE,"Financials";"cash2",#N/A,FALSE,"Financials"}</definedName>
    <definedName name="wrn.print1._5_2" localSheetId="2" hidden="1">{"assumption1",#N/A,FALSE,"Assumptions";"assumption2",#N/A,FALSE,"Assumptions";"assumption3",#N/A,FALSE,"Assumptions";"prod",#N/A,FALSE,"Financials";"prod2",#N/A,FALSE,"Financials";"pnl",#N/A,FALSE,"Financials";"pnl2",#N/A,FALSE,"Financials";"cash",#N/A,FALSE,"Financials";"cash2",#N/A,FALSE,"Financials"}</definedName>
    <definedName name="wrn.print1._5_2" localSheetId="18" hidden="1">{"assumption1",#N/A,FALSE,"Assumptions";"assumption2",#N/A,FALSE,"Assumptions";"assumption3",#N/A,FALSE,"Assumptions";"prod",#N/A,FALSE,"Financials";"prod2",#N/A,FALSE,"Financials";"pnl",#N/A,FALSE,"Financials";"pnl2",#N/A,FALSE,"Financials";"cash",#N/A,FALSE,"Financials";"cash2",#N/A,FALSE,"Financials"}</definedName>
    <definedName name="wrn.print1._5_2" hidden="1">{"assumption1",#N/A,FALSE,"Assumptions";"assumption2",#N/A,FALSE,"Assumptions";"assumption3",#N/A,FALSE,"Assumptions";"prod",#N/A,FALSE,"Financials";"prod2",#N/A,FALSE,"Financials";"pnl",#N/A,FALSE,"Financials";"pnl2",#N/A,FALSE,"Financials";"cash",#N/A,FALSE,"Financials";"cash2",#N/A,FALSE,"Financials"}</definedName>
    <definedName name="wrn.print1._5_3" localSheetId="2" hidden="1">{"assumption1",#N/A,FALSE,"Assumptions";"assumption2",#N/A,FALSE,"Assumptions";"assumption3",#N/A,FALSE,"Assumptions";"prod",#N/A,FALSE,"Financials";"prod2",#N/A,FALSE,"Financials";"pnl",#N/A,FALSE,"Financials";"pnl2",#N/A,FALSE,"Financials";"cash",#N/A,FALSE,"Financials";"cash2",#N/A,FALSE,"Financials"}</definedName>
    <definedName name="wrn.print1._5_3" localSheetId="18" hidden="1">{"assumption1",#N/A,FALSE,"Assumptions";"assumption2",#N/A,FALSE,"Assumptions";"assumption3",#N/A,FALSE,"Assumptions";"prod",#N/A,FALSE,"Financials";"prod2",#N/A,FALSE,"Financials";"pnl",#N/A,FALSE,"Financials";"pnl2",#N/A,FALSE,"Financials";"cash",#N/A,FALSE,"Financials";"cash2",#N/A,FALSE,"Financials"}</definedName>
    <definedName name="wrn.print1._5_3" hidden="1">{"assumption1",#N/A,FALSE,"Assumptions";"assumption2",#N/A,FALSE,"Assumptions";"assumption3",#N/A,FALSE,"Assumptions";"prod",#N/A,FALSE,"Financials";"prod2",#N/A,FALSE,"Financials";"pnl",#N/A,FALSE,"Financials";"pnl2",#N/A,FALSE,"Financials";"cash",#N/A,FALSE,"Financials";"cash2",#N/A,FALSE,"Financials"}</definedName>
    <definedName name="wrn.PrintAll." localSheetId="2" hidden="1">{"PA1",#N/A,TRUE,"BORDMW";"pa2",#N/A,TRUE,"BORDMW";"PA3",#N/A,TRUE,"BORDMW";"PA4",#N/A,TRUE,"BORDMW"}</definedName>
    <definedName name="wrn.PrintAll." localSheetId="18" hidden="1">{"PA1",#N/A,TRUE,"BORDMW";"pa2",#N/A,TRUE,"BORDMW";"PA3",#N/A,TRUE,"BORDMW";"PA4",#N/A,TRUE,"BORDMW"}</definedName>
    <definedName name="wrn.PrintAll." hidden="1">{"PA1",#N/A,TRUE,"BORDMW";"pa2",#N/A,TRUE,"BORDMW";"PA3",#N/A,TRUE,"BORDMW";"PA4",#N/A,TRUE,"BORDMW"}</definedName>
    <definedName name="wrn.PrintAll._1" localSheetId="2" hidden="1">{"PA1",#N/A,TRUE,"BORDMW";"pa2",#N/A,TRUE,"BORDMW";"PA3",#N/A,TRUE,"BORDMW";"PA4",#N/A,TRUE,"BORDMW"}</definedName>
    <definedName name="wrn.PrintAll._1" localSheetId="18" hidden="1">{"PA1",#N/A,TRUE,"BORDMW";"pa2",#N/A,TRUE,"BORDMW";"PA3",#N/A,TRUE,"BORDMW";"PA4",#N/A,TRUE,"BORDMW"}</definedName>
    <definedName name="wrn.PrintAll._1" hidden="1">{"PA1",#N/A,TRUE,"BORDMW";"pa2",#N/A,TRUE,"BORDMW";"PA3",#N/A,TRUE,"BORDMW";"PA4",#N/A,TRUE,"BORDMW"}</definedName>
    <definedName name="wrn.Printout." localSheetId="18"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ntWorkbook." localSheetId="18" hidden="1">{"Index",#N/A,FALSE,"Index"}</definedName>
    <definedName name="wrn.PrintWorkbook." hidden="1">{"Index",#N/A,FALSE,"Index"}</definedName>
    <definedName name="wrn.Profitability._.Indicators." localSheetId="18" hidden="1">{"ProfPrintArea",#N/A,FALSE,"Prof (c)"}</definedName>
    <definedName name="wrn.Profitability._.Indicators." hidden="1">{"ProfPrintArea",#N/A,FALSE,"Prof (c)"}</definedName>
    <definedName name="wrn.Profitability._.Indicators._.Base._.Case." localSheetId="18" hidden="1">{"ProfPrintArea",#N/A,FALSE,"Prof (c)"}</definedName>
    <definedName name="wrn.Profitability._.Indicators._.Base._.Case." hidden="1">{"ProfPrintArea",#N/A,FALSE,"Prof (c)"}</definedName>
    <definedName name="wrn.Project._.Summary." localSheetId="2" hidden="1">{"Summary",#N/A,FALSE,"MICMULT";"Income Statement",#N/A,FALSE,"MICMULT";"Cash Flows",#N/A,FALSE,"MICMULT"}</definedName>
    <definedName name="wrn.Project._.Summary." localSheetId="18" hidden="1">{"Summary",#N/A,FALSE,"MICMULT";"Income Statement",#N/A,FALSE,"MICMULT";"Cash Flows",#N/A,FALSE,"MICMULT"}</definedName>
    <definedName name="wrn.Project._.Summary." hidden="1">{"Summary",#N/A,FALSE,"MICMULT";"Income Statement",#N/A,FALSE,"MICMULT";"Cash Flows",#N/A,FALSE,"MICMULT"}</definedName>
    <definedName name="wrn.Project._.Summary._1" localSheetId="2" hidden="1">{"Summary",#N/A,FALSE,"MICMULT";"Income Statement",#N/A,FALSE,"MICMULT";"Cash Flows",#N/A,FALSE,"MICMULT"}</definedName>
    <definedName name="wrn.Project._.Summary._1" localSheetId="18" hidden="1">{"Summary",#N/A,FALSE,"MICMULT";"Income Statement",#N/A,FALSE,"MICMULT";"Cash Flows",#N/A,FALSE,"MICMULT"}</definedName>
    <definedName name="wrn.Project._.Summary._1" hidden="1">{"Summary",#N/A,FALSE,"MICMULT";"Income Statement",#N/A,FALSE,"MICMULT";"Cash Flows",#N/A,FALSE,"MICMULT"}</definedName>
    <definedName name="wrn.Projected._.Data._.and._.Subject._.Company._.Data." localSheetId="2" hidden="1">{#N/A,#N/A,FALSE,"Projected Data &amp; SUBJECT-INPUTS"}</definedName>
    <definedName name="wrn.Projected._.Data._.and._.Subject._.Company._.Data." localSheetId="18" hidden="1">{#N/A,#N/A,FALSE,"Projected Data &amp; SUBJECT-INPUTS"}</definedName>
    <definedName name="wrn.Projected._.Data._.and._.Subject._.Company._.Data." hidden="1">{#N/A,#N/A,FALSE,"Projected Data &amp; SUBJECT-INPUTS"}</definedName>
    <definedName name="wrn.Projected._.Data._.and._.Subject._.Company._.Data._1" localSheetId="2" hidden="1">{#N/A,#N/A,FALSE,"Projected Data &amp; SUBJECT-INPUTS"}</definedName>
    <definedName name="wrn.Projected._.Data._.and._.Subject._.Company._.Data._1" localSheetId="18" hidden="1">{#N/A,#N/A,FALSE,"Projected Data &amp; SUBJECT-INPUTS"}</definedName>
    <definedName name="wrn.Projected._.Data._.and._.Subject._.Company._.Data._1" hidden="1">{#N/A,#N/A,FALSE,"Projected Data &amp; SUBJECT-INPUTS"}</definedName>
    <definedName name="wrn.QUICK." localSheetId="18"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cap." localSheetId="2" hidden="1">{#N/A,#N/A,FALSE,"RECAP";#N/A,#N/A,FALSE,"CW_B";#N/A,#N/A,FALSE,"CW_M";#N/A,#N/A,FALSE,"CW_E";#N/A,#N/A,FALSE,"CW_F";#N/A,#N/A,FALSE,"FC_B";#N/A,#N/A,FALSE,"FC_M";#N/A,#N/A,FALSE,"FC_E";#N/A,#N/A,FALSE,"FC_F";#N/A,#N/A,FALSE,"CS"}</definedName>
    <definedName name="wrn.recap." localSheetId="18" hidden="1">{#N/A,#N/A,FALSE,"RECAP";#N/A,#N/A,FALSE,"CW_B";#N/A,#N/A,FALSE,"CW_M";#N/A,#N/A,FALSE,"CW_E";#N/A,#N/A,FALSE,"CW_F";#N/A,#N/A,FALSE,"FC_B";#N/A,#N/A,FALSE,"FC_M";#N/A,#N/A,FALSE,"FC_E";#N/A,#N/A,FALSE,"FC_F";#N/A,#N/A,FALSE,"CS"}</definedName>
    <definedName name="wrn.recap." hidden="1">{#N/A,#N/A,FALSE,"RECAP";#N/A,#N/A,FALSE,"CW_B";#N/A,#N/A,FALSE,"CW_M";#N/A,#N/A,FALSE,"CW_E";#N/A,#N/A,FALSE,"CW_F";#N/A,#N/A,FALSE,"FC_B";#N/A,#N/A,FALSE,"FC_M";#N/A,#N/A,FALSE,"FC_E";#N/A,#N/A,FALSE,"FC_F";#N/A,#N/A,FALSE,"CS"}</definedName>
    <definedName name="wrn.RECON." localSheetId="18" hidden="1">{"RECON",#N/A,FALSE,"Allocations"}</definedName>
    <definedName name="wrn.RECON." hidden="1">{"RECON",#N/A,FALSE,"Allocations"}</definedName>
    <definedName name="wrn.RECON._1" localSheetId="18" hidden="1">{"RECON",#N/A,FALSE,"Allocations"}</definedName>
    <definedName name="wrn.RECON._1" hidden="1">{"RECON",#N/A,FALSE,"Allocations"}</definedName>
    <definedName name="wrn.RECON._2" localSheetId="18" hidden="1">{"RECON",#N/A,FALSE,"Allocations"}</definedName>
    <definedName name="wrn.RECON._2" hidden="1">{"RECON",#N/A,FALSE,"Allocations"}</definedName>
    <definedName name="wrn.RECON._3" localSheetId="18" hidden="1">{"RECON",#N/A,FALSE,"Allocations"}</definedName>
    <definedName name="wrn.RECON._3" hidden="1">{"RECON",#N/A,FALSE,"Allocations"}</definedName>
    <definedName name="wrn.red_take." localSheetId="2" hidden="1">{"red_take_pg1",#N/A,FALSE,"reduced_take";"red_take_pg2",#N/A,FALSE,"reduced_take";"red_take_pg3",#N/A,FALSE,"reduced_take";"red_take_pg4",#N/A,FALSE,"reduced_take";"red_take_pg5",#N/A,FALSE,"reduced_take";"red_take_pg6",#N/A,FALSE,"reduced_take"}</definedName>
    <definedName name="wrn.red_take." localSheetId="18" hidden="1">{"red_take_pg1",#N/A,FALSE,"reduced_take";"red_take_pg2",#N/A,FALSE,"reduced_take";"red_take_pg3",#N/A,FALSE,"reduced_take";"red_take_pg4",#N/A,FALSE,"reduced_take";"red_take_pg5",#N/A,FALSE,"reduced_take";"red_take_pg6",#N/A,FALSE,"reduced_take"}</definedName>
    <definedName name="wrn.red_take." hidden="1">{"red_take_pg1",#N/A,FALSE,"reduced_take";"red_take_pg2",#N/A,FALSE,"reduced_take";"red_take_pg3",#N/A,FALSE,"reduced_take";"red_take_pg4",#N/A,FALSE,"reduced_take";"red_take_pg5",#N/A,FALSE,"reduced_take";"red_take_pg6",#N/A,FALSE,"reduced_take"}</definedName>
    <definedName name="wrn.red_take._1" localSheetId="2" hidden="1">{"red_take_pg1",#N/A,FALSE,"reduced_take";"red_take_pg2",#N/A,FALSE,"reduced_take";"red_take_pg3",#N/A,FALSE,"reduced_take";"red_take_pg4",#N/A,FALSE,"reduced_take";"red_take_pg5",#N/A,FALSE,"reduced_take";"red_take_pg6",#N/A,FALSE,"reduced_take"}</definedName>
    <definedName name="wrn.red_take._1" localSheetId="18" hidden="1">{"red_take_pg1",#N/A,FALSE,"reduced_take";"red_take_pg2",#N/A,FALSE,"reduced_take";"red_take_pg3",#N/A,FALSE,"reduced_take";"red_take_pg4",#N/A,FALSE,"reduced_take";"red_take_pg5",#N/A,FALSE,"reduced_take";"red_take_pg6",#N/A,FALSE,"reduced_take"}</definedName>
    <definedName name="wrn.red_take._1" hidden="1">{"red_take_pg1",#N/A,FALSE,"reduced_take";"red_take_pg2",#N/A,FALSE,"reduced_take";"red_take_pg3",#N/A,FALSE,"reduced_take";"red_take_pg4",#N/A,FALSE,"reduced_take";"red_take_pg5",#N/A,FALSE,"reduced_take";"red_take_pg6",#N/A,FALSE,"reduced_take"}</definedName>
    <definedName name="wrn.Reforcast._.Print." localSheetId="18" hidden="1">{#N/A,#N/A,FALSE;"RF Inc Stmt",#N/A,#N/A;FALSE,"RF-IS-1",#N/A;#N/A,FALSE,"RF-IS-2"}</definedName>
    <definedName name="wrn.Reforcast._.Print." hidden="1">{#N/A,#N/A,FALSE;"RF Inc Stmt",#N/A,#N/A;FALSE,"RF-IS-1",#N/A;#N/A,FALSE,"RF-IS-2"}</definedName>
    <definedName name="wrn.Reforcast._.Print1" localSheetId="18" hidden="1">{#N/A,#N/A,FALSE;"RF Inc Stmt",#N/A,#N/A;FALSE,"RF-IS-1",#N/A;#N/A,FALSE,"RF-IS-2"}</definedName>
    <definedName name="wrn.Reforcast._.Print1" hidden="1">{#N/A,#N/A,FALSE;"RF Inc Stmt",#N/A,#N/A;FALSE,"RF-IS-1",#N/A;#N/A,FALSE,"RF-IS-2"}</definedName>
    <definedName name="wrn.Reforecast." localSheetId="18"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FURBISHMENT._.COSTS." hidden="1">{#N/A,#N/A,FALSE,"COMPLETE";#N/A,#N/A,FALSE,"WARRANTY";#N/A,#N/A,FALSE,"HOUSTON";#N/A,#N/A,FALSE,"CAPITAL";#N/A,#N/A,FALSE,"PROJECTIONS"}</definedName>
    <definedName name="wrn.Replacement._.Cost." localSheetId="18" hidden="1">{#N/A,#N/A,TRUE,"Cover Repl",#N/A,#N/A,TRUE,"P&amp;L";#N/A,#N/A,TRUE,"P&amp;L (2)",#N/A,#N/A,TRUE,"BS";#N/A,#N/A,TRUE,"Depreciation",#N/A,#N/A,TRUE,"GRAPHS";#N/A,#N/A,TRUE,"DCF EBITDA Multiple",#N/A,#N/A,TRUE,"DCF Perpetual Growth"}</definedName>
    <definedName name="wrn.Replacement._.Cost." hidden="1">{#N/A,#N/A,TRUE,"Cover Repl",#N/A,#N/A,TRUE,"P&amp;L";#N/A,#N/A,TRUE,"P&amp;L (2)",#N/A,#N/A,TRUE,"BS";#N/A,#N/A,TRUE,"Depreciation",#N/A,#N/A,TRUE,"GRAPHS";#N/A,#N/A,TRUE,"DCF EBITDA Multiple",#N/A,#N/A,TRUE,"DCF Perpetual Growth"}</definedName>
    <definedName name="wrn.Report." localSheetId="18" hidden="1">{#N/A,#N/A,FALSE,"Work performed";#N/A,#N/A,FALSE,"Resources"}</definedName>
    <definedName name="wrn.Report." hidden="1">{#N/A,#N/A,FALSE,"Work performed";#N/A,#N/A,FALSE,"Resources"}</definedName>
    <definedName name="wrn.Report._.Exhibits." localSheetId="2" hidden="1">{"Inc Stmt Exhibit",#N/A,FALSE,"IS";"BS Exhibit",#N/A,FALSE,"BS";"Ratio No.1",#N/A,FALSE,"Ratio";"Ratio No.2",#N/A,FALSE,"Ratio"}</definedName>
    <definedName name="wrn.Report._.Exhibits." localSheetId="18" hidden="1">{"Inc Stmt Exhibit",#N/A,FALSE,"IS";"BS Exhibit",#N/A,FALSE,"BS";"Ratio No.1",#N/A,FALSE,"Ratio";"Ratio No.2",#N/A,FALSE,"Ratio"}</definedName>
    <definedName name="wrn.Report._.Exhibits." hidden="1">{"Inc Stmt Exhibit",#N/A,FALSE,"IS";"BS Exhibit",#N/A,FALSE,"BS";"Ratio No.1",#N/A,FALSE,"Ratio";"Ratio No.2",#N/A,FALSE,"Ratio"}</definedName>
    <definedName name="wrn.Report._.Exhibits._1" localSheetId="2" hidden="1">{"Inc Stmt Exhibit",#N/A,FALSE,"IS";"BS Exhibit",#N/A,FALSE,"BS";"Ratio No.1",#N/A,FALSE,"Ratio";"Ratio No.2",#N/A,FALSE,"Ratio"}</definedName>
    <definedName name="wrn.Report._.Exhibits._1" localSheetId="18" hidden="1">{"Inc Stmt Exhibit",#N/A,FALSE,"IS";"BS Exhibit",#N/A,FALSE,"BS";"Ratio No.1",#N/A,FALSE,"Ratio";"Ratio No.2",#N/A,FALSE,"Ratio"}</definedName>
    <definedName name="wrn.Report._.Exhibits._1" hidden="1">{"Inc Stmt Exhibit",#N/A,FALSE,"IS";"BS Exhibit",#N/A,FALSE,"BS";"Ratio No.1",#N/A,FALSE,"Ratio";"Ratio No.2",#N/A,FALSE,"Ratio"}</definedName>
    <definedName name="wrn.REPORT._.FOR._.CCA." localSheetId="18" hidden="1">{"CCA",#N/A,FALSE,"INPUT";"Pricing","CCA",FALSE,"Pricing";"Rent","CCA",FALSE,"Rent,Exp";"Fund Flow",#N/A,FALSE,"Fund Flow"}</definedName>
    <definedName name="wrn.REPORT._.FOR._.CCA." hidden="1">{"CCA",#N/A,FALSE,"INPUT";"Pricing","CCA",FALSE,"Pricing";"Rent","CCA",FALSE,"Rent,Exp";"Fund Flow",#N/A,FALSE,"Fund Flow"}</definedName>
    <definedName name="wrn.REPORT._.FOR._.FA." localSheetId="18" hidden="1">{"Report for FA","FA",FALSE,"Benefits"}</definedName>
    <definedName name="wrn.REPORT._.FOR._.FA." hidden="1">{"Report for FA","FA",FALSE,"Benefits"}</definedName>
    <definedName name="wrn.REPORT._.FOR._.LUS." localSheetId="18" hidden="1">{#N/A,#N/A,FALSE,"LeaseData";"Rent",#N/A,FALSE,"Rent,Exp"}</definedName>
    <definedName name="wrn.REPORT._.FOR._.LUS." hidden="1">{#N/A,#N/A,FALSE,"LeaseData";"Rent",#N/A,FALSE,"Rent,Exp"}</definedName>
    <definedName name="wrn.Revenue._.Analysis." localSheetId="18"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detail." localSheetId="2" hidden="1">{"revenue detail 1",#N/A,FALSE,"Revenue Detail";"revenue detail 2",#N/A,FALSE,"Revenue Detail";"revenue detail 3",#N/A,FALSE,"Revenue Detail";"revenue detail 4",#N/A,FALSE,"Revenue Detail"}</definedName>
    <definedName name="wrn.revenue._.detail." localSheetId="18" hidden="1">{"revenue detail 1",#N/A,FALSE,"Revenue Detail";"revenue detail 2",#N/A,FALSE,"Revenue Detail";"revenue detail 3",#N/A,FALSE,"Revenue Detail";"revenue detail 4",#N/A,FALSE,"Revenue Detail"}</definedName>
    <definedName name="wrn.revenue._.detail." hidden="1">{"revenue detail 1",#N/A,FALSE,"Revenue Detail";"revenue detail 2",#N/A,FALSE,"Revenue Detail";"revenue detail 3",#N/A,FALSE,"Revenue Detail";"revenue detail 4",#N/A,FALSE,"Revenue Detail"}</definedName>
    <definedName name="wrn.revenue._.detail._1" localSheetId="2" hidden="1">{"revenue detail 1",#N/A,FALSE,"Revenue Detail";"revenue detail 2",#N/A,FALSE,"Revenue Detail";"revenue detail 3",#N/A,FALSE,"Revenue Detail";"revenue detail 4",#N/A,FALSE,"Revenue Detail"}</definedName>
    <definedName name="wrn.revenue._.detail._1" localSheetId="18" hidden="1">{"revenue detail 1",#N/A,FALSE,"Revenue Detail";"revenue detail 2",#N/A,FALSE,"Revenue Detail";"revenue detail 3",#N/A,FALSE,"Revenue Detail";"revenue detail 4",#N/A,FALSE,"Revenue Detail"}</definedName>
    <definedName name="wrn.revenue._.detail._1" hidden="1">{"revenue detail 1",#N/A,FALSE,"Revenue Detail";"revenue detail 2",#N/A,FALSE,"Revenue Detail";"revenue detail 3",#N/A,FALSE,"Revenue Detail";"revenue detail 4",#N/A,FALSE,"Revenue Detail"}</definedName>
    <definedName name="wrn.revenue._.graph." localSheetId="2" hidden="1">{"revenue graph",#N/A,FALSE,"Revenue Graph"}</definedName>
    <definedName name="wrn.revenue._.graph." localSheetId="18" hidden="1">{"revenue graph",#N/A,FALSE,"Revenue Graph"}</definedName>
    <definedName name="wrn.revenue._.graph." hidden="1">{"revenue graph",#N/A,FALSE,"Revenue Graph"}</definedName>
    <definedName name="wrn.revenue._.graph._1" localSheetId="2" hidden="1">{"revenue graph",#N/A,FALSE,"Revenue Graph"}</definedName>
    <definedName name="wrn.revenue._.graph._1" localSheetId="18" hidden="1">{"revenue graph",#N/A,FALSE,"Revenue Graph"}</definedName>
    <definedName name="wrn.revenue._.graph._1" hidden="1">{"revenue graph",#N/A,FALSE,"Revenue Graph"}</definedName>
    <definedName name="wrn.rollup." localSheetId="18" hidden="1">{"page1",#N/A,FALSE,"rollup"}</definedName>
    <definedName name="wrn.rollup." hidden="1">{"page1",#N/A,FALSE,"rollup"}</definedName>
    <definedName name="wrn.Roof._.Report." localSheetId="18" hidden="1">{"Roofs Page 1",#N/A,FALSE,"Roof Outline";"Roofs Page 2",#N/A,FALSE,"Roof Outline"}</definedName>
    <definedName name="wrn.Roof._.Report." hidden="1">{"Roofs Page 1",#N/A,FALSE,"Roof Outline";"Roofs Page 2",#N/A,FALSE,"Roof Outline"}</definedName>
    <definedName name="wrn.RustyPresentation." localSheetId="18" hidden="1">{#N/A,#N/A,TRUE,"TransCore Summary",#N/A,#N/A,TRUE,"TransCore IS";#N/A,#N/A,TRUE,"TransCore Balance",#N/A,#N/A,TRUE,"TransCore Backlog";#N/A,#N/A,TRUE,"Syntonic IS",#N/A,#N/A,TRUE,"Syntonic Bal";#N/A,#N/A,TRUE,"Systems IS",#N/A,#N/A,TRUE,"Systems Bal"}</definedName>
    <definedName name="wrn.RustyPresentation." hidden="1">{#N/A,#N/A,TRUE,"TransCore Summary",#N/A,#N/A,TRUE,"TransCore IS";#N/A,#N/A,TRUE,"TransCore Balance",#N/A,#N/A,TRUE,"TransCore Backlog";#N/A,#N/A,TRUE,"Syntonic IS",#N/A,#N/A,TRUE,"Syntonic Bal";#N/A,#N/A,TRUE,"Systems IS",#N/A,#N/A,TRUE,"Systems Bal"}</definedName>
    <definedName name="wrn.sales." localSheetId="2" hidden="1">{"sales",#N/A,FALSE,"Sales";"sales existing",#N/A,FALSE,"Sales";"sales rd1",#N/A,FALSE,"Sales";"sales rd2",#N/A,FALSE,"Sales"}</definedName>
    <definedName name="wrn.sales." localSheetId="18" hidden="1">{"sales",#N/A,FALSE,"Sales";"sales existing",#N/A,FALSE,"Sales";"sales rd1",#N/A,FALSE,"Sales";"sales rd2",#N/A,FALSE,"Sales"}</definedName>
    <definedName name="wrn.sales." hidden="1">{"sales",#N/A,FALSE,"Sales";"sales existing",#N/A,FALSE,"Sales";"sales rd1",#N/A,FALSE,"Sales";"sales rd2",#N/A,FALSE,"Sales"}</definedName>
    <definedName name="wrn.Sales._.Information." localSheetId="18" hidden="1">{#N/A,#N/A,FALSE,"Cover Page";#N/A,#N/A,FALSE,"Table of Contents";#N/A,#N/A,FALSE,"Investment-Acquisition Costs";#N/A,#N/A,FALSE,"Financing Assumptions";#N/A,#N/A,FALSE,"Proforma Assumptions";#N/A,#N/A,FALSE,"Rent Roll";#N/A,#N/A,FALSE,"Taxes and Assessments"}</definedName>
    <definedName name="wrn.Sales._.Information." hidden="1">{#N/A,#N/A,FALSE,"Cover Page";#N/A,#N/A,FALSE,"Table of Contents";#N/A,#N/A,FALSE,"Investment-Acquisition Costs";#N/A,#N/A,FALSE,"Financing Assumptions";#N/A,#N/A,FALSE,"Proforma Assumptions";#N/A,#N/A,FALSE,"Rent Roll";#N/A,#N/A,FALSE,"Taxes and Assessments"}</definedName>
    <definedName name="wrn.Sales._.Package._.MPS._.01." localSheetId="18" hidden="1">{#N/A,#N/A,FALSE,"Cover Page";#N/A,#N/A,FALSE,"Table of Contents";#N/A,#N/A,FALSE,"Executive Summary";#N/A,#N/A,FALSE,"Investment-Acquisition Costs";#N/A,#N/A,FALSE,"Financing Assumptions";#N/A,#N/A,FALSE,"Rent Roll";#N/A,#N/A,FALSE,"Taxes and Assessments"}</definedName>
    <definedName name="wrn.Sales._.Package._.MPS._.01." hidden="1">{#N/A,#N/A,FALSE,"Cover Page";#N/A,#N/A,FALSE,"Table of Contents";#N/A,#N/A,FALSE,"Executive Summary";#N/A,#N/A,FALSE,"Investment-Acquisition Costs";#N/A,#N/A,FALSE,"Financing Assumptions";#N/A,#N/A,FALSE,"Rent Roll";#N/A,#N/A,FALSE,"Taxes and Assessments"}</definedName>
    <definedName name="wrn.sales._1" localSheetId="2" hidden="1">{"sales",#N/A,FALSE,"Sales";"sales existing",#N/A,FALSE,"Sales";"sales rd1",#N/A,FALSE,"Sales";"sales rd2",#N/A,FALSE,"Sales"}</definedName>
    <definedName name="wrn.sales._1" localSheetId="18" hidden="1">{"sales",#N/A,FALSE,"Sales";"sales existing",#N/A,FALSE,"Sales";"sales rd1",#N/A,FALSE,"Sales";"sales rd2",#N/A,FALSE,"Sales"}</definedName>
    <definedName name="wrn.sales._1" hidden="1">{"sales",#N/A,FALSE,"Sales";"sales existing",#N/A,FALSE,"Sales";"sales rd1",#N/A,FALSE,"Sales";"sales rd2",#N/A,FALSE,"Sales"}</definedName>
    <definedName name="wrn.sample." localSheetId="2" hidden="1">{"sample",#N/A,FALSE,"Client Input Sheet"}</definedName>
    <definedName name="wrn.sample." localSheetId="18" hidden="1">{"sample",#N/A,FALSE,"Client Input Sheet"}</definedName>
    <definedName name="wrn.sample." hidden="1">{"sample",#N/A,FALSE,"Client Input Sheet"}</definedName>
    <definedName name="wrn.sample._1" localSheetId="2" hidden="1">{"sample",#N/A,FALSE,"Client Input Sheet"}</definedName>
    <definedName name="wrn.sample._1" localSheetId="18" hidden="1">{"sample",#N/A,FALSE,"Client Input Sheet"}</definedName>
    <definedName name="wrn.sample._1" hidden="1">{"sample",#N/A,FALSE,"Client Input Sheet"}</definedName>
    <definedName name="wrn.Schedules." localSheetId="18" hidden="1">{#N/A,#N/A,FALSE,"Lse-ex";#N/A,#N/A,FALSE,"Rollover";#N/A,#N/A,FALSE,"Hist Sales";#N/A,#N/A,FALSE,"97 Occup Cst";#N/A,#N/A,FALSE,"Breakpoint";#N/A,#N/A,FALSE,"Rentroll";#N/A,#N/A,FALSE,"Hst I&amp;E";#N/A,#N/A,FALSE,"Owners";#N/A,#N/A,FALSE,"PROPS96";#N/A,#N/A,FALSE,"Props on mkt";#N/A,#N/A,FALSE,"Portfolios on mkt"}</definedName>
    <definedName name="wrn.Schedules." hidden="1">{#N/A,#N/A,FALSE,"Lse-ex";#N/A,#N/A,FALSE,"Rollover";#N/A,#N/A,FALSE,"Hist Sales";#N/A,#N/A,FALSE,"97 Occup Cst";#N/A,#N/A,FALSE,"Breakpoint";#N/A,#N/A,FALSE,"Rentroll";#N/A,#N/A,FALSE,"Hst I&amp;E";#N/A,#N/A,FALSE,"Owners";#N/A,#N/A,FALSE,"PROPS96";#N/A,#N/A,FALSE,"Props on mkt";#N/A,#N/A,FALSE,"Portfolios on mkt"}</definedName>
    <definedName name="wrn.Shorten._.Version." localSheetId="2" hidden="1">{#N/A,#N/A,FALSE,"changes";#N/A,#N/A,FALSE,"Assumptions";"view1",#N/A,FALSE,"BE Analysis";"view2",#N/A,FALSE,"BE Analysis";#N/A,#N/A,FALSE,"DCF Calculation - Scenario 1";"Dollar",#N/A,FALSE,"Consolidated - Scenario 1";"CS",#N/A,FALSE,"Consolidated - Scenario 1"}</definedName>
    <definedName name="wrn.Shorten._.Version." localSheetId="18" hidden="1">{#N/A,#N/A,FALSE,"changes";#N/A,#N/A,FALSE,"Assumptions";"view1",#N/A,FALSE,"BE Analysis";"view2",#N/A,FALSE,"BE Analysis";#N/A,#N/A,FALSE,"DCF Calculation - Scenario 1";"Dollar",#N/A,FALSE,"Consolidated - Scenario 1";"CS",#N/A,FALSE,"Consolidated - Scenario 1"}</definedName>
    <definedName name="wrn.Shorten._.Version." hidden="1">{#N/A,#N/A,FALSE,"changes";#N/A,#N/A,FALSE,"Assumptions";"view1",#N/A,FALSE,"BE Analysis";"view2",#N/A,FALSE,"BE Analysis";#N/A,#N/A,FALSE,"DCF Calculation - Scenario 1";"Dollar",#N/A,FALSE,"Consolidated - Scenario 1";"CS",#N/A,FALSE,"Consolidated - Scenario 1"}</definedName>
    <definedName name="wrn.Shorten._.Version._1" localSheetId="2" hidden="1">{#N/A,#N/A,FALSE,"changes";#N/A,#N/A,FALSE,"Assumptions";"view1",#N/A,FALSE,"BE Analysis";"view2",#N/A,FALSE,"BE Analysis";#N/A,#N/A,FALSE,"DCF Calculation - Scenario 1";"Dollar",#N/A,FALSE,"Consolidated - Scenario 1";"CS",#N/A,FALSE,"Consolidated - Scenario 1"}</definedName>
    <definedName name="wrn.Shorten._.Version._1" localSheetId="18" hidden="1">{#N/A,#N/A,FALSE,"changes";#N/A,#N/A,FALSE,"Assumptions";"view1",#N/A,FALSE,"BE Analysis";"view2",#N/A,FALSE,"BE Analysis";#N/A,#N/A,FALSE,"DCF Calculation - Scenario 1";"Dollar",#N/A,FALSE,"Consolidated - Scenario 1";"CS",#N/A,FALSE,"Consolidated - Scenario 1"}</definedName>
    <definedName name="wrn.Shorten._.Version._1" hidden="1">{#N/A,#N/A,FALSE,"changes";#N/A,#N/A,FALSE,"Assumptions";"view1",#N/A,FALSE,"BE Analysis";"view2",#N/A,FALSE,"BE Analysis";#N/A,#N/A,FALSE,"DCF Calculation - Scenario 1";"Dollar",#N/A,FALSE,"Consolidated - Scenario 1";"CS",#N/A,FALSE,"Consolidated - Scenario 1"}</definedName>
    <definedName name="wrn.STAND_ALONE_BOTH." localSheetId="18" hidden="1">{"FCB_ALL",#N/A;FALSE,"FCB";"GREY_ALL",#N/A;FALSE,"GREY"}</definedName>
    <definedName name="wrn.STAND_ALONE_BOTH." hidden="1">{"FCB_ALL",#N/A;FALSE,"FCB";"GREY_ALL",#N/A;FALSE,"GREY"}</definedName>
    <definedName name="wrn.STMT._.OF._.CASH._.FLOWS." localSheetId="2" hidden="1">{"STMT OF CASH FLOWS",#N/A,FALSE,"Cash Flows Indirect"}</definedName>
    <definedName name="wrn.STMT._.OF._.CASH._.FLOWS." localSheetId="18" hidden="1">{"STMT OF CASH FLOWS",#N/A,FALSE,"Cash Flows Indirect"}</definedName>
    <definedName name="wrn.STMT._.OF._.CASH._.FLOWS." hidden="1">{"STMT OF CASH FLOWS",#N/A,FALSE,"Cash Flows Indirect"}</definedName>
    <definedName name="wrn.STMT._.OF._.CASH._.FLOWS._1" localSheetId="2" hidden="1">{"STMT OF CASH FLOWS",#N/A,FALSE,"Cash Flows Indirect"}</definedName>
    <definedName name="wrn.STMT._.OF._.CASH._.FLOWS._1" localSheetId="18" hidden="1">{"STMT OF CASH FLOWS",#N/A,FALSE,"Cash Flows Indirect"}</definedName>
    <definedName name="wrn.STMT._.OF._.CASH._.FLOWS._1" hidden="1">{"STMT OF CASH FLOWS",#N/A,FALSE,"Cash Flows Indirect"}</definedName>
    <definedName name="wrn.SUM._.OF._.UNIT._.3." localSheetId="2" hidden="1">{#N/A,#N/A,FALSE,"INPUTDATA";#N/A,#N/A,FALSE,"SUMMARY";#N/A,#N/A,FALSE,"CTAREP";#N/A,#N/A,FALSE,"CTBREP";#N/A,#N/A,FALSE,"PMG4ST86";#N/A,#N/A,FALSE,"TURBEFF";#N/A,#N/A,FALSE,"Condenser Performance"}</definedName>
    <definedName name="wrn.SUM._.OF._.UNIT._.3." localSheetId="18" hidden="1">{#N/A,#N/A,FALSE,"INPUTDATA";#N/A,#N/A,FALSE,"SUMMARY";#N/A,#N/A,FALSE,"CTAREP";#N/A,#N/A,FALSE,"CTBREP";#N/A,#N/A,FALSE,"PMG4ST86";#N/A,#N/A,FALSE,"TURBEFF";#N/A,#N/A,FALSE,"Condenser Performance"}</definedName>
    <definedName name="wrn.SUM._.OF._.UNIT._.3." hidden="1">{#N/A,#N/A,FALSE,"INPUTDATA";#N/A,#N/A,FALSE,"SUMMARY";#N/A,#N/A,FALSE,"CTAREP";#N/A,#N/A,FALSE,"CTBREP";#N/A,#N/A,FALSE,"PMG4ST86";#N/A,#N/A,FALSE,"TURBEFF";#N/A,#N/A,FALSE,"Condenser Performance"}</definedName>
    <definedName name="wrn.summary." localSheetId="2" hidden="1">{"summary",#N/A,FALSE,"Valuation Analysis"}</definedName>
    <definedName name="wrn.summary." localSheetId="18" hidden="1">{"summary",#N/A,FALSE,"Valuation Analysis"}</definedName>
    <definedName name="wrn.summary." hidden="1">{"summary",#N/A,FALSE,"Valuation Analysis"}</definedName>
    <definedName name="wrn.summary._.schedules." localSheetId="2" hidden="1">{"summary1",#N/A,FALSE,"Summary of Values";"summary2",#N/A,FALSE,"Summary of Values"}</definedName>
    <definedName name="wrn.summary._.schedules." localSheetId="18" hidden="1">{"summary1",#N/A,FALSE,"Summary of Values";"summary2",#N/A,FALSE,"Summary of Values"}</definedName>
    <definedName name="wrn.summary._.schedules." hidden="1">{"summary1",#N/A,FALSE,"Summary of Values";"summary2",#N/A,FALSE,"Summary of Values"}</definedName>
    <definedName name="wrn.summary._.schedules._1" localSheetId="2" hidden="1">{"summary1",#N/A,FALSE,"Summary of Values";"summary2",#N/A,FALSE,"Summary of Values"}</definedName>
    <definedName name="wrn.summary._.schedules._1" localSheetId="18" hidden="1">{"summary1",#N/A,FALSE,"Summary of Values";"summary2",#N/A,FALSE,"Summary of Values"}</definedName>
    <definedName name="wrn.summary._.schedules._1" hidden="1">{"summary1",#N/A,FALSE,"Summary of Values";"summary2",#N/A,FALSE,"Summary of Values"}</definedName>
    <definedName name="wrn.summary._1" localSheetId="2" hidden="1">{"summary",#N/A,FALSE,"Valuation Analysis"}</definedName>
    <definedName name="wrn.summary._1" localSheetId="18" hidden="1">{"summary",#N/A,FALSE,"Valuation Analysis"}</definedName>
    <definedName name="wrn.summary._1" hidden="1">{"summary",#N/A,FALSE,"Valuation Analysis"}</definedName>
    <definedName name="wrn.Supporting._.Calculations." localSheetId="18" hidden="1">{#N/A,#N/A,FALSE,"Work performed";#N/A,#N/A,FALSE,"Resources"}</definedName>
    <definedName name="wrn.Supporting._.Calculations." hidden="1">{#N/A,#N/A,FALSE,"Work performed";#N/A,#N/A,FALSE,"Resources"}</definedName>
    <definedName name="wrn.TAJE." localSheetId="18" hidden="1">{"TAJE",#N/A,FALSE,"TAJE"}</definedName>
    <definedName name="wrn.TAJE." hidden="1">{"TAJE",#N/A,FALSE,"TAJE"}</definedName>
    <definedName name="wrn.TAJE._1" localSheetId="18" hidden="1">{"TAJE",#N/A,FALSE,"TAJE"}</definedName>
    <definedName name="wrn.TAJE._1" hidden="1">{"TAJE",#N/A,FALSE,"TAJE"}</definedName>
    <definedName name="wrn.TAJE._2" localSheetId="18" hidden="1">{"TAJE",#N/A,FALSE,"TAJE"}</definedName>
    <definedName name="wrn.TAJE._2" hidden="1">{"TAJE",#N/A,FALSE,"TAJE"}</definedName>
    <definedName name="wrn.TAJE._3" localSheetId="18" hidden="1">{"TAJE",#N/A,FALSE,"TAJE"}</definedName>
    <definedName name="wrn.TAJE._3" hidden="1">{"TAJE",#N/A,FALSE,"TAJE"}</definedName>
    <definedName name="wrn.Tax._.Accrual." localSheetId="18" hidden="1">{#N/A,#N/A,TRUE,"TAXPROV";#N/A,#N/A,TRUE,"FLOWTHRU";#N/A,#N/A,TRUE,"SCHEDULE M'S";#N/A,#N/A,TRUE,"PLANT M'S";#N/A,#N/A,TRUE,"TAXJE"}</definedName>
    <definedName name="wrn.Tax._.Accrual." hidden="1">{#N/A,#N/A,TRUE,"TAXPROV";#N/A,#N/A,TRUE,"FLOWTHRU";#N/A,#N/A,TRUE,"SCHEDULE M'S";#N/A,#N/A,TRUE,"PLANT M'S";#N/A,#N/A,TRUE,"TAXJE"}</definedName>
    <definedName name="wrn.TB._.ALL._.ACCTS." localSheetId="2" hidden="1">{"BALANCE SHEET ACCTS",#N/A,TRUE,"Working Trial Balance";"INCOME STMT ACCTS",#N/A,TRUE,"Working Trial Balance"}</definedName>
    <definedName name="wrn.TB._.ALL._.ACCTS." localSheetId="18" hidden="1">{"BALANCE SHEET ACCTS",#N/A,TRUE,"Working Trial Balance";"INCOME STMT ACCTS",#N/A,TRUE,"Working Trial Balance"}</definedName>
    <definedName name="wrn.TB._.ALL._.ACCTS." hidden="1">{"BALANCE SHEET ACCTS",#N/A,TRUE,"Working Trial Balance";"INCOME STMT ACCTS",#N/A,TRUE,"Working Trial Balance"}</definedName>
    <definedName name="wrn.TB._.ALL._.ACCTS._1" localSheetId="2" hidden="1">{"BALANCE SHEET ACCTS",#N/A,TRUE,"Working Trial Balance";"INCOME STMT ACCTS",#N/A,TRUE,"Working Trial Balance"}</definedName>
    <definedName name="wrn.TB._.ALL._.ACCTS._1" localSheetId="18" hidden="1">{"BALANCE SHEET ACCTS",#N/A,TRUE,"Working Trial Balance";"INCOME STMT ACCTS",#N/A,TRUE,"Working Trial Balance"}</definedName>
    <definedName name="wrn.TB._.ALL._.ACCTS._1" hidden="1">{"BALANCE SHEET ACCTS",#N/A,TRUE,"Working Trial Balance";"INCOME STMT ACCTS",#N/A,TRUE,"Working Trial Balance"}</definedName>
    <definedName name="wrn.TB._.BALANCE._.SHEET." localSheetId="2" hidden="1">{"BALANCE SHEET ACCTS",#N/A,FALSE,"Working Trial Balance"}</definedName>
    <definedName name="wrn.TB._.BALANCE._.SHEET." localSheetId="18" hidden="1">{"BALANCE SHEET ACCTS",#N/A,FALSE,"Working Trial Balance"}</definedName>
    <definedName name="wrn.TB._.BALANCE._.SHEET." hidden="1">{"BALANCE SHEET ACCTS",#N/A,FALSE,"Working Trial Balance"}</definedName>
    <definedName name="wrn.TB._.BALANCE._.SHEET._1" localSheetId="2" hidden="1">{"BALANCE SHEET ACCTS",#N/A,FALSE,"Working Trial Balance"}</definedName>
    <definedName name="wrn.TB._.BALANCE._.SHEET._1" localSheetId="18" hidden="1">{"BALANCE SHEET ACCTS",#N/A,FALSE,"Working Trial Balance"}</definedName>
    <definedName name="wrn.TB._.BALANCE._.SHEET._1" hidden="1">{"BALANCE SHEET ACCTS",#N/A,FALSE,"Working Trial Balance"}</definedName>
    <definedName name="wrn.TB._.EXPLANATIONS." localSheetId="2" hidden="1">{"EXPLANATIONS",#N/A,FALSE,"Working Trial Balance"}</definedName>
    <definedName name="wrn.TB._.EXPLANATIONS." localSheetId="18" hidden="1">{"EXPLANATIONS",#N/A,FALSE,"Working Trial Balance"}</definedName>
    <definedName name="wrn.TB._.EXPLANATIONS." hidden="1">{"EXPLANATIONS",#N/A,FALSE,"Working Trial Balance"}</definedName>
    <definedName name="wrn.TB._.EXPLANATIONS._1" localSheetId="2" hidden="1">{"EXPLANATIONS",#N/A,FALSE,"Working Trial Balance"}</definedName>
    <definedName name="wrn.TB._.EXPLANATIONS._1" localSheetId="18" hidden="1">{"EXPLANATIONS",#N/A,FALSE,"Working Trial Balance"}</definedName>
    <definedName name="wrn.TB._.EXPLANATIONS._1" hidden="1">{"EXPLANATIONS",#N/A,FALSE,"Working Trial Balance"}</definedName>
    <definedName name="wrn.TB._.INCOME._.STMT." localSheetId="2" hidden="1">{"INCOME STMT ACCTS",#N/A,FALSE,"Working Trial Balance"}</definedName>
    <definedName name="wrn.TB._.INCOME._.STMT." localSheetId="18" hidden="1">{"INCOME STMT ACCTS",#N/A,FALSE,"Working Trial Balance"}</definedName>
    <definedName name="wrn.TB._.INCOME._.STMT." hidden="1">{"INCOME STMT ACCTS",#N/A,FALSE,"Working Trial Balance"}</definedName>
    <definedName name="wrn.TB._.INCOME._.STMT._1" localSheetId="2" hidden="1">{"INCOME STMT ACCTS",#N/A,FALSE,"Working Trial Balance"}</definedName>
    <definedName name="wrn.TB._.INCOME._.STMT._1" localSheetId="18" hidden="1">{"INCOME STMT ACCTS",#N/A,FALSE,"Working Trial Balance"}</definedName>
    <definedName name="wrn.TB._.INCOME._.STMT._1" hidden="1">{"INCOME STMT ACCTS",#N/A,FALSE,"Working Trial Balance"}</definedName>
    <definedName name="wrn.TB3." localSheetId="18" hidden="1">{"TB3",#N/A,FALSE,"INCOME"}</definedName>
    <definedName name="wrn.TB3." hidden="1">{"TB3",#N/A,FALSE,"INCOME"}</definedName>
    <definedName name="wrn.TB3._1" localSheetId="18" hidden="1">{"TB3",#N/A,FALSE,"INCOME"}</definedName>
    <definedName name="wrn.TB3._1" hidden="1">{"TB3",#N/A,FALSE,"INCOME"}</definedName>
    <definedName name="wrn.TB3._2" localSheetId="18" hidden="1">{"TB3",#N/A,FALSE,"INCOME"}</definedName>
    <definedName name="wrn.TB3._2" hidden="1">{"TB3",#N/A,FALSE,"INCOME"}</definedName>
    <definedName name="wrn.TB3._3" localSheetId="18" hidden="1">{"TB3",#N/A,FALSE,"INCOME"}</definedName>
    <definedName name="wrn.TB3._3" hidden="1">{"TB3",#N/A,FALSE,"INCOME"}</definedName>
    <definedName name="wrn.technology." localSheetId="2" hidden="1">{"developed valuation",#N/A,FALSE,"Valuation Analysis";"developed income statement",#N/A,FALSE,"Abbreviated Income Statement";"inprocess valuation",#N/A,FALSE,"Valuation Analysis";"inprocess income statement",#N/A,FALSE,"Abbreviated Income Statement"}</definedName>
    <definedName name="wrn.technology." localSheetId="18" hidden="1">{"developed valuation",#N/A,FALSE,"Valuation Analysis";"developed income statement",#N/A,FALSE,"Abbreviated Income Statement";"inprocess valuation",#N/A,FALSE,"Valuation Analysis";"inprocess income statement",#N/A,FALSE,"Abbreviated Income Statement"}</definedName>
    <definedName name="wrn.technology." hidden="1">{"developed valuation",#N/A,FALSE,"Valuation Analysis";"developed income statement",#N/A,FALSE,"Abbreviated Income Statement";"inprocess valuation",#N/A,FALSE,"Valuation Analysis";"inprocess income statement",#N/A,FALSE,"Abbreviated Income Statement"}</definedName>
    <definedName name="wrn.technology._1" localSheetId="2" hidden="1">{"developed valuation",#N/A,FALSE,"Valuation Analysis";"developed income statement",#N/A,FALSE,"Abbreviated Income Statement";"inprocess valuation",#N/A,FALSE,"Valuation Analysis";"inprocess income statement",#N/A,FALSE,"Abbreviated Income Statement"}</definedName>
    <definedName name="wrn.technology._1" localSheetId="18" hidden="1">{"developed valuation",#N/A,FALSE,"Valuation Analysis";"developed income statement",#N/A,FALSE,"Abbreviated Income Statement";"inprocess valuation",#N/A,FALSE,"Valuation Analysis";"inprocess income statement",#N/A,FALSE,"Abbreviated Income Statement"}</definedName>
    <definedName name="wrn.technology._1" hidden="1">{"developed valuation",#N/A,FALSE,"Valuation Analysis";"developed income statement",#N/A,FALSE,"Abbreviated Income Statement";"inprocess valuation",#N/A,FALSE,"Valuation Analysis";"inprocess income statement",#N/A,FALSE,"Abbreviated Income Statement"}</definedName>
    <definedName name="wrn.TEST." localSheetId="18" hidden="1">{"acc1",#N/A,TRUE,"Accrual";"ACC2",#N/A,TRUE,"Accrual"}</definedName>
    <definedName name="wrn.TEST." hidden="1">{"acc1",#N/A,TRUE,"Accrual";"ACC2",#N/A,TRUE,"Accrual"}</definedName>
    <definedName name="wrn.test1." localSheetId="2" hidden="1">{"Income Statement",#N/A,FALSE,"CFMODEL";"Balance Sheet",#N/A,FALSE,"CFMODEL"}</definedName>
    <definedName name="wrn.test1." localSheetId="18" hidden="1">{"Income Statement",#N/A,FALSE,"CFMODEL";"Balance Sheet",#N/A,FALSE,"CFMODEL"}</definedName>
    <definedName name="wrn.test1." hidden="1">{"Income Statement",#N/A,FALSE,"CFMODEL";"Balance Sheet",#N/A,FALSE,"CFMODEL"}</definedName>
    <definedName name="wrn.test1._1" localSheetId="2" hidden="1">{"Income Statement",#N/A,FALSE,"CFMODEL";"Balance Sheet",#N/A,FALSE,"CFMODEL"}</definedName>
    <definedName name="wrn.test1._1" localSheetId="18" hidden="1">{"Income Statement",#N/A,FALSE,"CFMODEL";"Balance Sheet",#N/A,FALSE,"CFMODEL"}</definedName>
    <definedName name="wrn.test1._1" hidden="1">{"Income Statement",#N/A,FALSE,"CFMODEL";"Balance Sheet",#N/A,FALSE,"CFMODEL"}</definedName>
    <definedName name="wrn.test2." localSheetId="2" hidden="1">{"SourcesUses",#N/A,TRUE,"CFMODEL";"TransOverview",#N/A,TRUE,"CFMODEL"}</definedName>
    <definedName name="wrn.test2." localSheetId="18" hidden="1">{"SourcesUses",#N/A,TRUE,"CFMODEL";"TransOverview",#N/A,TRUE,"CFMODEL"}</definedName>
    <definedName name="wrn.test2." hidden="1">{"SourcesUses",#N/A,TRUE,"CFMODEL";"TransOverview",#N/A,TRUE,"CFMODEL"}</definedName>
    <definedName name="wrn.test2._1" localSheetId="2" hidden="1">{"SourcesUses",#N/A,TRUE,"CFMODEL";"TransOverview",#N/A,TRUE,"CFMODEL"}</definedName>
    <definedName name="wrn.test2._1" localSheetId="18" hidden="1">{"SourcesUses",#N/A,TRUE,"CFMODEL";"TransOverview",#N/A,TRUE,"CFMODEL"}</definedName>
    <definedName name="wrn.test2._1" hidden="1">{"SourcesUses",#N/A,TRUE,"CFMODEL";"TransOverview",#N/A,TRUE,"CFMODEL"}</definedName>
    <definedName name="wrn.test3." localSheetId="2" hidden="1">{"SourcesUses",#N/A,TRUE,#N/A;"TransOverview",#N/A,TRUE,"CFMODEL"}</definedName>
    <definedName name="wrn.test3." localSheetId="18" hidden="1">{"SourcesUses",#N/A,TRUE,#N/A;"TransOverview",#N/A,TRUE,"CFMODEL"}</definedName>
    <definedName name="wrn.test3." hidden="1">{"SourcesUses",#N/A,TRUE,#N/A;"TransOverview",#N/A,TRUE,"CFMODEL"}</definedName>
    <definedName name="wrn.test3._1" localSheetId="2" hidden="1">{"SourcesUses",#N/A,TRUE,#N/A;"TransOverview",#N/A,TRUE,"CFMODEL"}</definedName>
    <definedName name="wrn.test3._1" localSheetId="18" hidden="1">{"SourcesUses",#N/A,TRUE,#N/A;"TransOverview",#N/A,TRUE,"CFMODEL"}</definedName>
    <definedName name="wrn.test3._1" hidden="1">{"SourcesUses",#N/A,TRUE,#N/A;"TransOverview",#N/A,TRUE,"CFMODEL"}</definedName>
    <definedName name="wrn.test4." localSheetId="2" hidden="1">{"SourcesUses",#N/A,TRUE,"FundsFlow";"TransOverview",#N/A,TRUE,"FundsFlow"}</definedName>
    <definedName name="wrn.test4." localSheetId="18" hidden="1">{"SourcesUses",#N/A,TRUE,"FundsFlow";"TransOverview",#N/A,TRUE,"FundsFlow"}</definedName>
    <definedName name="wrn.test4." hidden="1">{"SourcesUses",#N/A,TRUE,"FundsFlow";"TransOverview",#N/A,TRUE,"FundsFlow"}</definedName>
    <definedName name="wrn.test4._1" localSheetId="2" hidden="1">{"SourcesUses",#N/A,TRUE,"FundsFlow";"TransOverview",#N/A,TRUE,"FundsFlow"}</definedName>
    <definedName name="wrn.test4._1" localSheetId="18" hidden="1">{"SourcesUses",#N/A,TRUE,"FundsFlow";"TransOverview",#N/A,TRUE,"FundsFlow"}</definedName>
    <definedName name="wrn.test4._1" hidden="1">{"SourcesUses",#N/A,TRUE,"FundsFlow";"TransOverview",#N/A,TRUE,"FundsFlow"}</definedName>
    <definedName name="wrn.TESTS." localSheetId="2" hidden="1">{"PAGE_1",#N/A,FALSE,"MONTH"}</definedName>
    <definedName name="wrn.TESTS." localSheetId="18" hidden="1">{"PAGE_1",#N/A,FALSE,"MONTH"}</definedName>
    <definedName name="wrn.TESTS." hidden="1">{"PAGE_1",#N/A,FALSE,"MONTH"}</definedName>
    <definedName name="wrn.Total._.Company._.Reforecast._.Print." localSheetId="18"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Printout." localSheetId="2" hidden="1">{#N/A,#N/A,FALSE,"System Totals";#N/A,#N/A,FALSE,"SegA";#N/A,#N/A,FALSE,"SegB";#N/A,#N/A,FALSE,"SegC";#N/A,#N/A,FALSE,"SegD";#N/A,#N/A,FALSE,"SegE";#N/A,#N/A,FALSE,"SegF";#N/A,#N/A,FALSE,"SegG"}</definedName>
    <definedName name="wrn.Total._.Printout." localSheetId="18" hidden="1">{#N/A,#N/A,FALSE,"System Totals";#N/A,#N/A,FALSE,"SegA";#N/A,#N/A,FALSE,"SegB";#N/A,#N/A,FALSE,"SegC";#N/A,#N/A,FALSE,"SegD";#N/A,#N/A,FALSE,"SegE";#N/A,#N/A,FALSE,"SegF";#N/A,#N/A,FALSE,"SegG"}</definedName>
    <definedName name="wrn.Total._.Printout." hidden="1">{#N/A,#N/A,FALSE,"System Totals";#N/A,#N/A,FALSE,"SegA";#N/A,#N/A,FALSE,"SegB";#N/A,#N/A,FALSE,"SegC";#N/A,#N/A,FALSE,"SegD";#N/A,#N/A,FALSE,"SegE";#N/A,#N/A,FALSE,"SegF";#N/A,#N/A,FALSE,"SegG"}</definedName>
    <definedName name="wrn.Track." localSheetId="18" hidden="1">{#N/A,#N/A,FALSE;"Inc Stmt",#N/A,#N/A;FALSE,"Indirect Costs",#N/A;#N/A,FALSE,"Capital"}</definedName>
    <definedName name="wrn.Track." hidden="1">{#N/A,#N/A,FALSE;"Inc Stmt",#N/A,#N/A;FALSE,"Indirect Costs",#N/A;#N/A,FALSE,"Capital"}</definedName>
    <definedName name="wrn.trademark._.and._.trade._.name." localSheetId="2" hidden="1">{"trademark1",#N/A,FALSE,"Trademark(s) and Trade Name(s)"}</definedName>
    <definedName name="wrn.trademark._.and._.trade._.name." localSheetId="18" hidden="1">{"trademark1",#N/A,FALSE,"Trademark(s) and Trade Name(s)"}</definedName>
    <definedName name="wrn.trademark._.and._.trade._.name." hidden="1">{"trademark1",#N/A,FALSE,"Trademark(s) and Trade Name(s)"}</definedName>
    <definedName name="wrn.trademark._.and._.trade._.name._1" localSheetId="2" hidden="1">{"trademark1",#N/A,FALSE,"Trademark(s) and Trade Name(s)"}</definedName>
    <definedName name="wrn.trademark._.and._.trade._.name._1" localSheetId="18" hidden="1">{"trademark1",#N/A,FALSE,"Trademark(s) and Trade Name(s)"}</definedName>
    <definedName name="wrn.trademark._.and._.trade._.name._1" hidden="1">{"trademark1",#N/A,FALSE,"Trademark(s) and Trade Name(s)"}</definedName>
    <definedName name="wrn.Trading._.Summary." localSheetId="18" hidden="1">{#N/A;#N/A;FALSE;"Trading Summary"}</definedName>
    <definedName name="wrn.Trading._.Summary." hidden="1">{#N/A;#N/A;FALSE;"Trading Summary"}</definedName>
    <definedName name="wrn.Unit._.Financials." localSheetId="2"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localSheetId="1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2"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localSheetId="18"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nit._.Financials._1" hidden="1">{#N/A,"1",TRUE,"Financials";#N/A,"2",TRUE,"Financials";#N/A,"3",TRUE,"Financials";#N/A,"4",TRUE,"Financials";#N/A,"5",TRUE,"Financials";#N/A,"6",TRUE,"Financials";#N/A,"7",TRUE,"Financials";#N/A,"8",TRUE,"Financials";#N/A,"9",TRUE,"Financials";#N/A,"11",TRUE,"Financials";#N/A,"10",TRUE,"Financials";#N/A,"12",TRUE,"Financials";#N/A,"13",TRUE,"Financials";#N/A,"14",TRUE,"Financials";#N/A,"15",TRUE,"Financials";#N/A,"16",TRUE,"Financials";#N/A,"17",TRUE,"Financials";#N/A,"18",TRUE,"Financials";#N/A,"19",TRUE,"Financials";#N/A,"20",TRUE,"Financials";#N/A,"21",TRUE,"Financials";#N/A,"22",TRUE,"Financials";#N/A,"23",TRUE,"Financials";#N/A,"24",TRUE,"Financials";#N/A,"25",TRUE,"Financials";#N/A,"26",TRUE,"Financials";#N/A,"27",TRUE,"Financials";#N/A,"28",TRUE,"Financials";#N/A,"29",TRUE,"Financials";#N/A,"30",TRUE,"Financials";#N/A,"31",TRUE,"Financials";#N/A,"32",TRUE,"Financials";#N/A,"33",TRUE,"Financials";#N/A,"34",TRUE,"Financials";#N/A,"35",TRUE,"Financials";#N/A,"36",TRUE,"Financials";#N/A,"37",TRUE,"Financials";#N/A,"38",TRUE,"Financials";#N/A,"39",TRUE,"Financials";#N/A,"40",TRUE,"Financials";#N/A,"41",TRUE,"Financials";#N/A,"42",TRUE,"Financials";#N/A,"43",TRUE,"Financials";#N/A,"44",TRUE,"Financials";#N/A,"45",TRUE,"Financials";#N/A,"46",TRUE,"Financials";#N/A,"47",TRUE,"Financials";#N/A,"48",TRUE,"Financials";#N/A,"49",TRUE,"Financials";#N/A,"50",TRUE,"Financials";#N/A,"51",TRUE,"Financials";#N/A,"52",TRUE,"Financials";#N/A,"53",TRUE,"Financials";#N/A,"54",TRUE,"Financials";#N/A,"55",TRUE,"Financials";#N/A,"56",TRUE,"Financials";#N/A,"59",TRUE,"Financials";#N/A,"57",TRUE,"Financials";#N/A,"58",TRUE,"Financials";#N/A,"60",TRUE,"Financials";#N/A,"61",TRUE,"Financials";#N/A,"62",TRUE,"Financials";#N/A,"63",TRUE,"Financials";#N/A,"64",TRUE,"Financials";#N/A,"65",TRUE,"Financials";#N/A,"66",TRUE,"Financials";#N/A,"67",TRUE,"Financials";#N/A,"68",TRUE,"Financials";#N/A,"69",TRUE,"Financials";#N/A,"70",TRUE,"Financials";#N/A,"71",TRUE,"Financials";#N/A,"72",TRUE,"Financials";#N/A,"73",TRUE,"Financials";#N/A,"74",TRUE,"Financials";#N/A,"75",TRUE,"Financials";#N/A,"76",TRUE,"Financials";#N/A,"77",TRUE,"Financials";#N/A,"78",TRUE,"Financials";#N/A,"79",TRUE,"Financials";#N/A,"80",TRUE,"Financials"}</definedName>
    <definedName name="wrn.USIM_Data."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1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2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3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4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1"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2"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localSheetId="18"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5_3"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2" hidden="1">{#N/A,#N/A,FALSE,"Expenditures";#N/A,#N/A,FALSE,"Property Placed In-Service";#N/A,#N/A,FALSE,"Removals";#N/A,#N/A,FALSE,"Retirements";#N/A,#N/A,FALSE,"CWIP Balances";#N/A,#N/A,FALSE,"CWIP_Expend_Ratios";#N/A,#N/A,FALSE,"CWIP_Yr_End"}</definedName>
    <definedName name="wrn.USIM_Data_Abbrev." localSheetId="18"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_1" localSheetId="2" hidden="1">{#N/A,#N/A,FALSE,"Expenditures";#N/A,#N/A,FALSE,"Property Placed In-Service";#N/A,#N/A,FALSE,"Removals";#N/A,#N/A,FALSE,"Retirements";#N/A,#N/A,FALSE,"CWIP Balances";#N/A,#N/A,FALSE,"CWIP_Expend_Ratios";#N/A,#N/A,FALSE,"CWIP_Yr_End"}</definedName>
    <definedName name="wrn.USIM_Data_Abbrev._1" localSheetId="18" hidden="1">{#N/A,#N/A,FALSE,"Expenditures";#N/A,#N/A,FALSE,"Property Placed In-Service";#N/A,#N/A,FALSE,"Removals";#N/A,#N/A,FALSE,"Retirements";#N/A,#N/A,FALSE,"CWIP Balances";#N/A,#N/A,FALSE,"CWIP_Expend_Ratios";#N/A,#N/A,FALSE,"CWIP_Yr_End"}</definedName>
    <definedName name="wrn.USIM_Data_Abbrev._1" hidden="1">{#N/A,#N/A,FALSE,"Expenditures";#N/A,#N/A,FALSE,"Property Placed In-Service";#N/A,#N/A,FALSE,"Removals";#N/A,#N/A,FALSE,"Retirements";#N/A,#N/A,FALSE,"CWIP Balances";#N/A,#N/A,FALSE,"CWIP_Expend_Ratios";#N/A,#N/A,FALSE,"CWIP_Yr_End"}</definedName>
    <definedName name="wrn.USIM_Data_Abbrev._1_1" localSheetId="2" hidden="1">{#N/A,#N/A,FALSE,"Expenditures";#N/A,#N/A,FALSE,"Property Placed In-Service";#N/A,#N/A,FALSE,"Removals";#N/A,#N/A,FALSE,"Retirements";#N/A,#N/A,FALSE,"CWIP Balances";#N/A,#N/A,FALSE,"CWIP_Expend_Ratios";#N/A,#N/A,FALSE,"CWIP_Yr_End"}</definedName>
    <definedName name="wrn.USIM_Data_Abbrev._1_1" localSheetId="18" hidden="1">{#N/A,#N/A,FALSE,"Expenditures";#N/A,#N/A,FALSE,"Property Placed In-Service";#N/A,#N/A,FALSE,"Removals";#N/A,#N/A,FALSE,"Retirements";#N/A,#N/A,FALSE,"CWIP Balances";#N/A,#N/A,FALSE,"CWIP_Expend_Ratios";#N/A,#N/A,FALSE,"CWIP_Yr_End"}</definedName>
    <definedName name="wrn.USIM_Data_Abbrev._1_1" hidden="1">{#N/A,#N/A,FALSE,"Expenditures";#N/A,#N/A,FALSE,"Property Placed In-Service";#N/A,#N/A,FALSE,"Removals";#N/A,#N/A,FALSE,"Retirements";#N/A,#N/A,FALSE,"CWIP Balances";#N/A,#N/A,FALSE,"CWIP_Expend_Ratios";#N/A,#N/A,FALSE,"CWIP_Yr_End"}</definedName>
    <definedName name="wrn.USIM_Data_Abbrev._1_2" localSheetId="2" hidden="1">{#N/A,#N/A,FALSE,"Expenditures";#N/A,#N/A,FALSE,"Property Placed In-Service";#N/A,#N/A,FALSE,"Removals";#N/A,#N/A,FALSE,"Retirements";#N/A,#N/A,FALSE,"CWIP Balances";#N/A,#N/A,FALSE,"CWIP_Expend_Ratios";#N/A,#N/A,FALSE,"CWIP_Yr_End"}</definedName>
    <definedName name="wrn.USIM_Data_Abbrev._1_2" localSheetId="18" hidden="1">{#N/A,#N/A,FALSE,"Expenditures";#N/A,#N/A,FALSE,"Property Placed In-Service";#N/A,#N/A,FALSE,"Removals";#N/A,#N/A,FALSE,"Retirements";#N/A,#N/A,FALSE,"CWIP Balances";#N/A,#N/A,FALSE,"CWIP_Expend_Ratios";#N/A,#N/A,FALSE,"CWIP_Yr_End"}</definedName>
    <definedName name="wrn.USIM_Data_Abbrev._1_2" hidden="1">{#N/A,#N/A,FALSE,"Expenditures";#N/A,#N/A,FALSE,"Property Placed In-Service";#N/A,#N/A,FALSE,"Removals";#N/A,#N/A,FALSE,"Retirements";#N/A,#N/A,FALSE,"CWIP Balances";#N/A,#N/A,FALSE,"CWIP_Expend_Ratios";#N/A,#N/A,FALSE,"CWIP_Yr_End"}</definedName>
    <definedName name="wrn.USIM_Data_Abbrev._1_3" localSheetId="2" hidden="1">{#N/A,#N/A,FALSE,"Expenditures";#N/A,#N/A,FALSE,"Property Placed In-Service";#N/A,#N/A,FALSE,"Removals";#N/A,#N/A,FALSE,"Retirements";#N/A,#N/A,FALSE,"CWIP Balances";#N/A,#N/A,FALSE,"CWIP_Expend_Ratios";#N/A,#N/A,FALSE,"CWIP_Yr_End"}</definedName>
    <definedName name="wrn.USIM_Data_Abbrev._1_3" localSheetId="18" hidden="1">{#N/A,#N/A,FALSE,"Expenditures";#N/A,#N/A,FALSE,"Property Placed In-Service";#N/A,#N/A,FALSE,"Removals";#N/A,#N/A,FALSE,"Retirements";#N/A,#N/A,FALSE,"CWIP Balances";#N/A,#N/A,FALSE,"CWIP_Expend_Ratios";#N/A,#N/A,FALSE,"CWIP_Yr_End"}</definedName>
    <definedName name="wrn.USIM_Data_Abbrev._1_3" hidden="1">{#N/A,#N/A,FALSE,"Expenditures";#N/A,#N/A,FALSE,"Property Placed In-Service";#N/A,#N/A,FALSE,"Removals";#N/A,#N/A,FALSE,"Retirements";#N/A,#N/A,FALSE,"CWIP Balances";#N/A,#N/A,FALSE,"CWIP_Expend_Ratios";#N/A,#N/A,FALSE,"CWIP_Yr_End"}</definedName>
    <definedName name="wrn.USIM_Data_Abbrev._2" localSheetId="2" hidden="1">{#N/A,#N/A,FALSE,"Expenditures";#N/A,#N/A,FALSE,"Property Placed In-Service";#N/A,#N/A,FALSE,"Removals";#N/A,#N/A,FALSE,"Retirements";#N/A,#N/A,FALSE,"CWIP Balances";#N/A,#N/A,FALSE,"CWIP_Expend_Ratios";#N/A,#N/A,FALSE,"CWIP_Yr_End"}</definedName>
    <definedName name="wrn.USIM_Data_Abbrev._2" localSheetId="18" hidden="1">{#N/A,#N/A,FALSE,"Expenditures";#N/A,#N/A,FALSE,"Property Placed In-Service";#N/A,#N/A,FALSE,"Removals";#N/A,#N/A,FALSE,"Retirements";#N/A,#N/A,FALSE,"CWIP Balances";#N/A,#N/A,FALSE,"CWIP_Expend_Ratios";#N/A,#N/A,FALSE,"CWIP_Yr_End"}</definedName>
    <definedName name="wrn.USIM_Data_Abbrev._2" hidden="1">{#N/A,#N/A,FALSE,"Expenditures";#N/A,#N/A,FALSE,"Property Placed In-Service";#N/A,#N/A,FALSE,"Removals";#N/A,#N/A,FALSE,"Retirements";#N/A,#N/A,FALSE,"CWIP Balances";#N/A,#N/A,FALSE,"CWIP_Expend_Ratios";#N/A,#N/A,FALSE,"CWIP_Yr_End"}</definedName>
    <definedName name="wrn.USIM_Data_Abbrev._2_1" localSheetId="2" hidden="1">{#N/A,#N/A,FALSE,"Expenditures";#N/A,#N/A,FALSE,"Property Placed In-Service";#N/A,#N/A,FALSE,"Removals";#N/A,#N/A,FALSE,"Retirements";#N/A,#N/A,FALSE,"CWIP Balances";#N/A,#N/A,FALSE,"CWIP_Expend_Ratios";#N/A,#N/A,FALSE,"CWIP_Yr_End"}</definedName>
    <definedName name="wrn.USIM_Data_Abbrev._2_1" localSheetId="18" hidden="1">{#N/A,#N/A,FALSE,"Expenditures";#N/A,#N/A,FALSE,"Property Placed In-Service";#N/A,#N/A,FALSE,"Removals";#N/A,#N/A,FALSE,"Retirements";#N/A,#N/A,FALSE,"CWIP Balances";#N/A,#N/A,FALSE,"CWIP_Expend_Ratios";#N/A,#N/A,FALSE,"CWIP_Yr_End"}</definedName>
    <definedName name="wrn.USIM_Data_Abbrev._2_1" hidden="1">{#N/A,#N/A,FALSE,"Expenditures";#N/A,#N/A,FALSE,"Property Placed In-Service";#N/A,#N/A,FALSE,"Removals";#N/A,#N/A,FALSE,"Retirements";#N/A,#N/A,FALSE,"CWIP Balances";#N/A,#N/A,FALSE,"CWIP_Expend_Ratios";#N/A,#N/A,FALSE,"CWIP_Yr_End"}</definedName>
    <definedName name="wrn.USIM_Data_Abbrev._2_2" localSheetId="2" hidden="1">{#N/A,#N/A,FALSE,"Expenditures";#N/A,#N/A,FALSE,"Property Placed In-Service";#N/A,#N/A,FALSE,"Removals";#N/A,#N/A,FALSE,"Retirements";#N/A,#N/A,FALSE,"CWIP Balances";#N/A,#N/A,FALSE,"CWIP_Expend_Ratios";#N/A,#N/A,FALSE,"CWIP_Yr_End"}</definedName>
    <definedName name="wrn.USIM_Data_Abbrev._2_2" localSheetId="18" hidden="1">{#N/A,#N/A,FALSE,"Expenditures";#N/A,#N/A,FALSE,"Property Placed In-Service";#N/A,#N/A,FALSE,"Removals";#N/A,#N/A,FALSE,"Retirements";#N/A,#N/A,FALSE,"CWIP Balances";#N/A,#N/A,FALSE,"CWIP_Expend_Ratios";#N/A,#N/A,FALSE,"CWIP_Yr_End"}</definedName>
    <definedName name="wrn.USIM_Data_Abbrev._2_2" hidden="1">{#N/A,#N/A,FALSE,"Expenditures";#N/A,#N/A,FALSE,"Property Placed In-Service";#N/A,#N/A,FALSE,"Removals";#N/A,#N/A,FALSE,"Retirements";#N/A,#N/A,FALSE,"CWIP Balances";#N/A,#N/A,FALSE,"CWIP_Expend_Ratios";#N/A,#N/A,FALSE,"CWIP_Yr_End"}</definedName>
    <definedName name="wrn.USIM_Data_Abbrev._2_3" localSheetId="2" hidden="1">{#N/A,#N/A,FALSE,"Expenditures";#N/A,#N/A,FALSE,"Property Placed In-Service";#N/A,#N/A,FALSE,"Removals";#N/A,#N/A,FALSE,"Retirements";#N/A,#N/A,FALSE,"CWIP Balances";#N/A,#N/A,FALSE,"CWIP_Expend_Ratios";#N/A,#N/A,FALSE,"CWIP_Yr_End"}</definedName>
    <definedName name="wrn.USIM_Data_Abbrev._2_3" localSheetId="18" hidden="1">{#N/A,#N/A,FALSE,"Expenditures";#N/A,#N/A,FALSE,"Property Placed In-Service";#N/A,#N/A,FALSE,"Removals";#N/A,#N/A,FALSE,"Retirements";#N/A,#N/A,FALSE,"CWIP Balances";#N/A,#N/A,FALSE,"CWIP_Expend_Ratios";#N/A,#N/A,FALSE,"CWIP_Yr_End"}</definedName>
    <definedName name="wrn.USIM_Data_Abbrev._2_3" hidden="1">{#N/A,#N/A,FALSE,"Expenditures";#N/A,#N/A,FALSE,"Property Placed In-Service";#N/A,#N/A,FALSE,"Removals";#N/A,#N/A,FALSE,"Retirements";#N/A,#N/A,FALSE,"CWIP Balances";#N/A,#N/A,FALSE,"CWIP_Expend_Ratios";#N/A,#N/A,FALSE,"CWIP_Yr_End"}</definedName>
    <definedName name="wrn.USIM_Data_Abbrev._3" localSheetId="2" hidden="1">{#N/A,#N/A,FALSE,"Expenditures";#N/A,#N/A,FALSE,"Property Placed In-Service";#N/A,#N/A,FALSE,"Removals";#N/A,#N/A,FALSE,"Retirements";#N/A,#N/A,FALSE,"CWIP Balances";#N/A,#N/A,FALSE,"CWIP_Expend_Ratios";#N/A,#N/A,FALSE,"CWIP_Yr_End"}</definedName>
    <definedName name="wrn.USIM_Data_Abbrev._3" localSheetId="18" hidden="1">{#N/A,#N/A,FALSE,"Expenditures";#N/A,#N/A,FALSE,"Property Placed In-Service";#N/A,#N/A,FALSE,"Removals";#N/A,#N/A,FALSE,"Retirements";#N/A,#N/A,FALSE,"CWIP Balances";#N/A,#N/A,FALSE,"CWIP_Expend_Ratios";#N/A,#N/A,FALSE,"CWIP_Yr_End"}</definedName>
    <definedName name="wrn.USIM_Data_Abbrev._3" hidden="1">{#N/A,#N/A,FALSE,"Expenditures";#N/A,#N/A,FALSE,"Property Placed In-Service";#N/A,#N/A,FALSE,"Removals";#N/A,#N/A,FALSE,"Retirements";#N/A,#N/A,FALSE,"CWIP Balances";#N/A,#N/A,FALSE,"CWIP_Expend_Ratios";#N/A,#N/A,FALSE,"CWIP_Yr_End"}</definedName>
    <definedName name="wrn.USIM_Data_Abbrev._3_1" localSheetId="2" hidden="1">{#N/A,#N/A,FALSE,"Expenditures";#N/A,#N/A,FALSE,"Property Placed In-Service";#N/A,#N/A,FALSE,"Removals";#N/A,#N/A,FALSE,"Retirements";#N/A,#N/A,FALSE,"CWIP Balances";#N/A,#N/A,FALSE,"CWIP_Expend_Ratios";#N/A,#N/A,FALSE,"CWIP_Yr_End"}</definedName>
    <definedName name="wrn.USIM_Data_Abbrev._3_1" localSheetId="18" hidden="1">{#N/A,#N/A,FALSE,"Expenditures";#N/A,#N/A,FALSE,"Property Placed In-Service";#N/A,#N/A,FALSE,"Removals";#N/A,#N/A,FALSE,"Retirements";#N/A,#N/A,FALSE,"CWIP Balances";#N/A,#N/A,FALSE,"CWIP_Expend_Ratios";#N/A,#N/A,FALSE,"CWIP_Yr_End"}</definedName>
    <definedName name="wrn.USIM_Data_Abbrev._3_1" hidden="1">{#N/A,#N/A,FALSE,"Expenditures";#N/A,#N/A,FALSE,"Property Placed In-Service";#N/A,#N/A,FALSE,"Removals";#N/A,#N/A,FALSE,"Retirements";#N/A,#N/A,FALSE,"CWIP Balances";#N/A,#N/A,FALSE,"CWIP_Expend_Ratios";#N/A,#N/A,FALSE,"CWIP_Yr_End"}</definedName>
    <definedName name="wrn.USIM_Data_Abbrev._3_2" localSheetId="2" hidden="1">{#N/A,#N/A,FALSE,"Expenditures";#N/A,#N/A,FALSE,"Property Placed In-Service";#N/A,#N/A,FALSE,"Removals";#N/A,#N/A,FALSE,"Retirements";#N/A,#N/A,FALSE,"CWIP Balances";#N/A,#N/A,FALSE,"CWIP_Expend_Ratios";#N/A,#N/A,FALSE,"CWIP_Yr_End"}</definedName>
    <definedName name="wrn.USIM_Data_Abbrev._3_2" localSheetId="18" hidden="1">{#N/A,#N/A,FALSE,"Expenditures";#N/A,#N/A,FALSE,"Property Placed In-Service";#N/A,#N/A,FALSE,"Removals";#N/A,#N/A,FALSE,"Retirements";#N/A,#N/A,FALSE,"CWIP Balances";#N/A,#N/A,FALSE,"CWIP_Expend_Ratios";#N/A,#N/A,FALSE,"CWIP_Yr_End"}</definedName>
    <definedName name="wrn.USIM_Data_Abbrev._3_2" hidden="1">{#N/A,#N/A,FALSE,"Expenditures";#N/A,#N/A,FALSE,"Property Placed In-Service";#N/A,#N/A,FALSE,"Removals";#N/A,#N/A,FALSE,"Retirements";#N/A,#N/A,FALSE,"CWIP Balances";#N/A,#N/A,FALSE,"CWIP_Expend_Ratios";#N/A,#N/A,FALSE,"CWIP_Yr_End"}</definedName>
    <definedName name="wrn.USIM_Data_Abbrev._3_3" localSheetId="2" hidden="1">{#N/A,#N/A,FALSE,"Expenditures";#N/A,#N/A,FALSE,"Property Placed In-Service";#N/A,#N/A,FALSE,"Removals";#N/A,#N/A,FALSE,"Retirements";#N/A,#N/A,FALSE,"CWIP Balances";#N/A,#N/A,FALSE,"CWIP_Expend_Ratios";#N/A,#N/A,FALSE,"CWIP_Yr_End"}</definedName>
    <definedName name="wrn.USIM_Data_Abbrev._3_3" localSheetId="18" hidden="1">{#N/A,#N/A,FALSE,"Expenditures";#N/A,#N/A,FALSE,"Property Placed In-Service";#N/A,#N/A,FALSE,"Removals";#N/A,#N/A,FALSE,"Retirements";#N/A,#N/A,FALSE,"CWIP Balances";#N/A,#N/A,FALSE,"CWIP_Expend_Ratios";#N/A,#N/A,FALSE,"CWIP_Yr_End"}</definedName>
    <definedName name="wrn.USIM_Data_Abbrev._3_3" hidden="1">{#N/A,#N/A,FALSE,"Expenditures";#N/A,#N/A,FALSE,"Property Placed In-Service";#N/A,#N/A,FALSE,"Removals";#N/A,#N/A,FALSE,"Retirements";#N/A,#N/A,FALSE,"CWIP Balances";#N/A,#N/A,FALSE,"CWIP_Expend_Ratios";#N/A,#N/A,FALSE,"CWIP_Yr_End"}</definedName>
    <definedName name="wrn.USIM_Data_Abbrev._4" localSheetId="2" hidden="1">{#N/A,#N/A,FALSE,"Expenditures";#N/A,#N/A,FALSE,"Property Placed In-Service";#N/A,#N/A,FALSE,"Removals";#N/A,#N/A,FALSE,"Retirements";#N/A,#N/A,FALSE,"CWIP Balances";#N/A,#N/A,FALSE,"CWIP_Expend_Ratios";#N/A,#N/A,FALSE,"CWIP_Yr_End"}</definedName>
    <definedName name="wrn.USIM_Data_Abbrev._4" localSheetId="18" hidden="1">{#N/A,#N/A,FALSE,"Expenditures";#N/A,#N/A,FALSE,"Property Placed In-Service";#N/A,#N/A,FALSE,"Removals";#N/A,#N/A,FALSE,"Retirements";#N/A,#N/A,FALSE,"CWIP Balances";#N/A,#N/A,FALSE,"CWIP_Expend_Ratios";#N/A,#N/A,FALSE,"CWIP_Yr_End"}</definedName>
    <definedName name="wrn.USIM_Data_Abbrev._4" hidden="1">{#N/A,#N/A,FALSE,"Expenditures";#N/A,#N/A,FALSE,"Property Placed In-Service";#N/A,#N/A,FALSE,"Removals";#N/A,#N/A,FALSE,"Retirements";#N/A,#N/A,FALSE,"CWIP Balances";#N/A,#N/A,FALSE,"CWIP_Expend_Ratios";#N/A,#N/A,FALSE,"CWIP_Yr_End"}</definedName>
    <definedName name="wrn.USIM_Data_Abbrev._4_1" localSheetId="2" hidden="1">{#N/A,#N/A,FALSE,"Expenditures";#N/A,#N/A,FALSE,"Property Placed In-Service";#N/A,#N/A,FALSE,"Removals";#N/A,#N/A,FALSE,"Retirements";#N/A,#N/A,FALSE,"CWIP Balances";#N/A,#N/A,FALSE,"CWIP_Expend_Ratios";#N/A,#N/A,FALSE,"CWIP_Yr_End"}</definedName>
    <definedName name="wrn.USIM_Data_Abbrev._4_1" localSheetId="18" hidden="1">{#N/A,#N/A,FALSE,"Expenditures";#N/A,#N/A,FALSE,"Property Placed In-Service";#N/A,#N/A,FALSE,"Removals";#N/A,#N/A,FALSE,"Retirements";#N/A,#N/A,FALSE,"CWIP Balances";#N/A,#N/A,FALSE,"CWIP_Expend_Ratios";#N/A,#N/A,FALSE,"CWIP_Yr_End"}</definedName>
    <definedName name="wrn.USIM_Data_Abbrev._4_1" hidden="1">{#N/A,#N/A,FALSE,"Expenditures";#N/A,#N/A,FALSE,"Property Placed In-Service";#N/A,#N/A,FALSE,"Removals";#N/A,#N/A,FALSE,"Retirements";#N/A,#N/A,FALSE,"CWIP Balances";#N/A,#N/A,FALSE,"CWIP_Expend_Ratios";#N/A,#N/A,FALSE,"CWIP_Yr_End"}</definedName>
    <definedName name="wrn.USIM_Data_Abbrev._4_2" localSheetId="2" hidden="1">{#N/A,#N/A,FALSE,"Expenditures";#N/A,#N/A,FALSE,"Property Placed In-Service";#N/A,#N/A,FALSE,"Removals";#N/A,#N/A,FALSE,"Retirements";#N/A,#N/A,FALSE,"CWIP Balances";#N/A,#N/A,FALSE,"CWIP_Expend_Ratios";#N/A,#N/A,FALSE,"CWIP_Yr_End"}</definedName>
    <definedName name="wrn.USIM_Data_Abbrev._4_2" localSheetId="18" hidden="1">{#N/A,#N/A,FALSE,"Expenditures";#N/A,#N/A,FALSE,"Property Placed In-Service";#N/A,#N/A,FALSE,"Removals";#N/A,#N/A,FALSE,"Retirements";#N/A,#N/A,FALSE,"CWIP Balances";#N/A,#N/A,FALSE,"CWIP_Expend_Ratios";#N/A,#N/A,FALSE,"CWIP_Yr_End"}</definedName>
    <definedName name="wrn.USIM_Data_Abbrev._4_2" hidden="1">{#N/A,#N/A,FALSE,"Expenditures";#N/A,#N/A,FALSE,"Property Placed In-Service";#N/A,#N/A,FALSE,"Removals";#N/A,#N/A,FALSE,"Retirements";#N/A,#N/A,FALSE,"CWIP Balances";#N/A,#N/A,FALSE,"CWIP_Expend_Ratios";#N/A,#N/A,FALSE,"CWIP_Yr_End"}</definedName>
    <definedName name="wrn.USIM_Data_Abbrev._4_3" localSheetId="2" hidden="1">{#N/A,#N/A,FALSE,"Expenditures";#N/A,#N/A,FALSE,"Property Placed In-Service";#N/A,#N/A,FALSE,"Removals";#N/A,#N/A,FALSE,"Retirements";#N/A,#N/A,FALSE,"CWIP Balances";#N/A,#N/A,FALSE,"CWIP_Expend_Ratios";#N/A,#N/A,FALSE,"CWIP_Yr_End"}</definedName>
    <definedName name="wrn.USIM_Data_Abbrev._4_3" localSheetId="18" hidden="1">{#N/A,#N/A,FALSE,"Expenditures";#N/A,#N/A,FALSE,"Property Placed In-Service";#N/A,#N/A,FALSE,"Removals";#N/A,#N/A,FALSE,"Retirements";#N/A,#N/A,FALSE,"CWIP Balances";#N/A,#N/A,FALSE,"CWIP_Expend_Ratios";#N/A,#N/A,FALSE,"CWIP_Yr_End"}</definedName>
    <definedName name="wrn.USIM_Data_Abbrev._4_3" hidden="1">{#N/A,#N/A,FALSE,"Expenditures";#N/A,#N/A,FALSE,"Property Placed In-Service";#N/A,#N/A,FALSE,"Removals";#N/A,#N/A,FALSE,"Retirements";#N/A,#N/A,FALSE,"CWIP Balances";#N/A,#N/A,FALSE,"CWIP_Expend_Ratios";#N/A,#N/A,FALSE,"CWIP_Yr_End"}</definedName>
    <definedName name="wrn.USIM_Data_Abbrev._5" localSheetId="2" hidden="1">{#N/A,#N/A,FALSE,"Expenditures";#N/A,#N/A,FALSE,"Property Placed In-Service";#N/A,#N/A,FALSE,"Removals";#N/A,#N/A,FALSE,"Retirements";#N/A,#N/A,FALSE,"CWIP Balances";#N/A,#N/A,FALSE,"CWIP_Expend_Ratios";#N/A,#N/A,FALSE,"CWIP_Yr_End"}</definedName>
    <definedName name="wrn.USIM_Data_Abbrev._5" localSheetId="18" hidden="1">{#N/A,#N/A,FALSE,"Expenditures";#N/A,#N/A,FALSE,"Property Placed In-Service";#N/A,#N/A,FALSE,"Removals";#N/A,#N/A,FALSE,"Retirements";#N/A,#N/A,FALSE,"CWIP Balances";#N/A,#N/A,FALSE,"CWIP_Expend_Ratios";#N/A,#N/A,FALSE,"CWIP_Yr_End"}</definedName>
    <definedName name="wrn.USIM_Data_Abbrev._5" hidden="1">{#N/A,#N/A,FALSE,"Expenditures";#N/A,#N/A,FALSE,"Property Placed In-Service";#N/A,#N/A,FALSE,"Removals";#N/A,#N/A,FALSE,"Retirements";#N/A,#N/A,FALSE,"CWIP Balances";#N/A,#N/A,FALSE,"CWIP_Expend_Ratios";#N/A,#N/A,FALSE,"CWIP_Yr_End"}</definedName>
    <definedName name="wrn.USIM_Data_Abbrev._5_1" localSheetId="2" hidden="1">{#N/A,#N/A,FALSE,"Expenditures";#N/A,#N/A,FALSE,"Property Placed In-Service";#N/A,#N/A,FALSE,"Removals";#N/A,#N/A,FALSE,"Retirements";#N/A,#N/A,FALSE,"CWIP Balances";#N/A,#N/A,FALSE,"CWIP_Expend_Ratios";#N/A,#N/A,FALSE,"CWIP_Yr_End"}</definedName>
    <definedName name="wrn.USIM_Data_Abbrev._5_1" localSheetId="18" hidden="1">{#N/A,#N/A,FALSE,"Expenditures";#N/A,#N/A,FALSE,"Property Placed In-Service";#N/A,#N/A,FALSE,"Removals";#N/A,#N/A,FALSE,"Retirements";#N/A,#N/A,FALSE,"CWIP Balances";#N/A,#N/A,FALSE,"CWIP_Expend_Ratios";#N/A,#N/A,FALSE,"CWIP_Yr_End"}</definedName>
    <definedName name="wrn.USIM_Data_Abbrev._5_1" hidden="1">{#N/A,#N/A,FALSE,"Expenditures";#N/A,#N/A,FALSE,"Property Placed In-Service";#N/A,#N/A,FALSE,"Removals";#N/A,#N/A,FALSE,"Retirements";#N/A,#N/A,FALSE,"CWIP Balances";#N/A,#N/A,FALSE,"CWIP_Expend_Ratios";#N/A,#N/A,FALSE,"CWIP_Yr_End"}</definedName>
    <definedName name="wrn.USIM_Data_Abbrev._5_2" localSheetId="2" hidden="1">{#N/A,#N/A,FALSE,"Expenditures";#N/A,#N/A,FALSE,"Property Placed In-Service";#N/A,#N/A,FALSE,"Removals";#N/A,#N/A,FALSE,"Retirements";#N/A,#N/A,FALSE,"CWIP Balances";#N/A,#N/A,FALSE,"CWIP_Expend_Ratios";#N/A,#N/A,FALSE,"CWIP_Yr_End"}</definedName>
    <definedName name="wrn.USIM_Data_Abbrev._5_2" localSheetId="18" hidden="1">{#N/A,#N/A,FALSE,"Expenditures";#N/A,#N/A,FALSE,"Property Placed In-Service";#N/A,#N/A,FALSE,"Removals";#N/A,#N/A,FALSE,"Retirements";#N/A,#N/A,FALSE,"CWIP Balances";#N/A,#N/A,FALSE,"CWIP_Expend_Ratios";#N/A,#N/A,FALSE,"CWIP_Yr_End"}</definedName>
    <definedName name="wrn.USIM_Data_Abbrev._5_2" hidden="1">{#N/A,#N/A,FALSE,"Expenditures";#N/A,#N/A,FALSE,"Property Placed In-Service";#N/A,#N/A,FALSE,"Removals";#N/A,#N/A,FALSE,"Retirements";#N/A,#N/A,FALSE,"CWIP Balances";#N/A,#N/A,FALSE,"CWIP_Expend_Ratios";#N/A,#N/A,FALSE,"CWIP_Yr_End"}</definedName>
    <definedName name="wrn.USIM_Data_Abbrev._5_3" localSheetId="2" hidden="1">{#N/A,#N/A,FALSE,"Expenditures";#N/A,#N/A,FALSE,"Property Placed In-Service";#N/A,#N/A,FALSE,"Removals";#N/A,#N/A,FALSE,"Retirements";#N/A,#N/A,FALSE,"CWIP Balances";#N/A,#N/A,FALSE,"CWIP_Expend_Ratios";#N/A,#N/A,FALSE,"CWIP_Yr_End"}</definedName>
    <definedName name="wrn.USIM_Data_Abbrev._5_3" localSheetId="18" hidden="1">{#N/A,#N/A,FALSE,"Expenditures";#N/A,#N/A,FALSE,"Property Placed In-Service";#N/A,#N/A,FALSE,"Removals";#N/A,#N/A,FALSE,"Retirements";#N/A,#N/A,FALSE,"CWIP Balances";#N/A,#N/A,FALSE,"CWIP_Expend_Ratios";#N/A,#N/A,FALSE,"CWIP_Yr_End"}</definedName>
    <definedName name="wrn.USIM_Data_Abbrev._5_3" hidden="1">{#N/A,#N/A,FALSE,"Expenditures";#N/A,#N/A,FALSE,"Property Placed In-Service";#N/A,#N/A,FALSE,"Removals";#N/A,#N/A,FALSE,"Retirements";#N/A,#N/A,FALSE,"CWIP Balances";#N/A,#N/A,FALSE,"CWIP_Expend_Ratios";#N/A,#N/A,FALSE,"CWIP_Yr_End"}</definedName>
    <definedName name="wrn.USIM_Data_Abbrev3." localSheetId="2" hidden="1">{#N/A,#N/A,FALSE,"Expenditures";#N/A,#N/A,FALSE,"Property Placed In-Service";#N/A,#N/A,FALSE,"CWIP Balances"}</definedName>
    <definedName name="wrn.USIM_Data_Abbrev3." localSheetId="18" hidden="1">{#N/A,#N/A,FALSE,"Expenditures";#N/A,#N/A,FALSE,"Property Placed In-Service";#N/A,#N/A,FALSE,"CWIP Balances"}</definedName>
    <definedName name="wrn.USIM_Data_Abbrev3." hidden="1">{#N/A,#N/A,FALSE,"Expenditures";#N/A,#N/A,FALSE,"Property Placed In-Service";#N/A,#N/A,FALSE,"CWIP Balances"}</definedName>
    <definedName name="wrn.USIM_Data_Abbrev3._1" localSheetId="2" hidden="1">{#N/A,#N/A,FALSE,"Expenditures";#N/A,#N/A,FALSE,"Property Placed In-Service";#N/A,#N/A,FALSE,"CWIP Balances"}</definedName>
    <definedName name="wrn.USIM_Data_Abbrev3._1" localSheetId="18" hidden="1">{#N/A,#N/A,FALSE,"Expenditures";#N/A,#N/A,FALSE,"Property Placed In-Service";#N/A,#N/A,FALSE,"CWIP Balances"}</definedName>
    <definedName name="wrn.USIM_Data_Abbrev3._1" hidden="1">{#N/A,#N/A,FALSE,"Expenditures";#N/A,#N/A,FALSE,"Property Placed In-Service";#N/A,#N/A,FALSE,"CWIP Balances"}</definedName>
    <definedName name="wrn.USIM_Data_Abbrev3._1_1" localSheetId="2" hidden="1">{#N/A,#N/A,FALSE,"Expenditures";#N/A,#N/A,FALSE,"Property Placed In-Service";#N/A,#N/A,FALSE,"CWIP Balances"}</definedName>
    <definedName name="wrn.USIM_Data_Abbrev3._1_1" localSheetId="18" hidden="1">{#N/A,#N/A,FALSE,"Expenditures";#N/A,#N/A,FALSE,"Property Placed In-Service";#N/A,#N/A,FALSE,"CWIP Balances"}</definedName>
    <definedName name="wrn.USIM_Data_Abbrev3._1_1" hidden="1">{#N/A,#N/A,FALSE,"Expenditures";#N/A,#N/A,FALSE,"Property Placed In-Service";#N/A,#N/A,FALSE,"CWIP Balances"}</definedName>
    <definedName name="wrn.USIM_Data_Abbrev3._1_2" localSheetId="2" hidden="1">{#N/A,#N/A,FALSE,"Expenditures";#N/A,#N/A,FALSE,"Property Placed In-Service";#N/A,#N/A,FALSE,"CWIP Balances"}</definedName>
    <definedName name="wrn.USIM_Data_Abbrev3._1_2" localSheetId="18" hidden="1">{#N/A,#N/A,FALSE,"Expenditures";#N/A,#N/A,FALSE,"Property Placed In-Service";#N/A,#N/A,FALSE,"CWIP Balances"}</definedName>
    <definedName name="wrn.USIM_Data_Abbrev3._1_2" hidden="1">{#N/A,#N/A,FALSE,"Expenditures";#N/A,#N/A,FALSE,"Property Placed In-Service";#N/A,#N/A,FALSE,"CWIP Balances"}</definedName>
    <definedName name="wrn.USIM_Data_Abbrev3._1_3" localSheetId="2" hidden="1">{#N/A,#N/A,FALSE,"Expenditures";#N/A,#N/A,FALSE,"Property Placed In-Service";#N/A,#N/A,FALSE,"CWIP Balances"}</definedName>
    <definedName name="wrn.USIM_Data_Abbrev3._1_3" localSheetId="18" hidden="1">{#N/A,#N/A,FALSE,"Expenditures";#N/A,#N/A,FALSE,"Property Placed In-Service";#N/A,#N/A,FALSE,"CWIP Balances"}</definedName>
    <definedName name="wrn.USIM_Data_Abbrev3._1_3" hidden="1">{#N/A,#N/A,FALSE,"Expenditures";#N/A,#N/A,FALSE,"Property Placed In-Service";#N/A,#N/A,FALSE,"CWIP Balances"}</definedName>
    <definedName name="wrn.USIM_Data_Abbrev3._2" localSheetId="2" hidden="1">{#N/A,#N/A,FALSE,"Expenditures";#N/A,#N/A,FALSE,"Property Placed In-Service";#N/A,#N/A,FALSE,"CWIP Balances"}</definedName>
    <definedName name="wrn.USIM_Data_Abbrev3._2" localSheetId="18" hidden="1">{#N/A,#N/A,FALSE,"Expenditures";#N/A,#N/A,FALSE,"Property Placed In-Service";#N/A,#N/A,FALSE,"CWIP Balances"}</definedName>
    <definedName name="wrn.USIM_Data_Abbrev3._2" hidden="1">{#N/A,#N/A,FALSE,"Expenditures";#N/A,#N/A,FALSE,"Property Placed In-Service";#N/A,#N/A,FALSE,"CWIP Balances"}</definedName>
    <definedName name="wrn.USIM_Data_Abbrev3._2_1" localSheetId="2" hidden="1">{#N/A,#N/A,FALSE,"Expenditures";#N/A,#N/A,FALSE,"Property Placed In-Service";#N/A,#N/A,FALSE,"CWIP Balances"}</definedName>
    <definedName name="wrn.USIM_Data_Abbrev3._2_1" localSheetId="18" hidden="1">{#N/A,#N/A,FALSE,"Expenditures";#N/A,#N/A,FALSE,"Property Placed In-Service";#N/A,#N/A,FALSE,"CWIP Balances"}</definedName>
    <definedName name="wrn.USIM_Data_Abbrev3._2_1" hidden="1">{#N/A,#N/A,FALSE,"Expenditures";#N/A,#N/A,FALSE,"Property Placed In-Service";#N/A,#N/A,FALSE,"CWIP Balances"}</definedName>
    <definedName name="wrn.USIM_Data_Abbrev3._2_2" localSheetId="2" hidden="1">{#N/A,#N/A,FALSE,"Expenditures";#N/A,#N/A,FALSE,"Property Placed In-Service";#N/A,#N/A,FALSE,"CWIP Balances"}</definedName>
    <definedName name="wrn.USIM_Data_Abbrev3._2_2" localSheetId="18" hidden="1">{#N/A,#N/A,FALSE,"Expenditures";#N/A,#N/A,FALSE,"Property Placed In-Service";#N/A,#N/A,FALSE,"CWIP Balances"}</definedName>
    <definedName name="wrn.USIM_Data_Abbrev3._2_2" hidden="1">{#N/A,#N/A,FALSE,"Expenditures";#N/A,#N/A,FALSE,"Property Placed In-Service";#N/A,#N/A,FALSE,"CWIP Balances"}</definedName>
    <definedName name="wrn.USIM_Data_Abbrev3._2_3" localSheetId="2" hidden="1">{#N/A,#N/A,FALSE,"Expenditures";#N/A,#N/A,FALSE,"Property Placed In-Service";#N/A,#N/A,FALSE,"CWIP Balances"}</definedName>
    <definedName name="wrn.USIM_Data_Abbrev3._2_3" localSheetId="18" hidden="1">{#N/A,#N/A,FALSE,"Expenditures";#N/A,#N/A,FALSE,"Property Placed In-Service";#N/A,#N/A,FALSE,"CWIP Balances"}</definedName>
    <definedName name="wrn.USIM_Data_Abbrev3._2_3" hidden="1">{#N/A,#N/A,FALSE,"Expenditures";#N/A,#N/A,FALSE,"Property Placed In-Service";#N/A,#N/A,FALSE,"CWIP Balances"}</definedName>
    <definedName name="wrn.USIM_Data_Abbrev3._3" localSheetId="2" hidden="1">{#N/A,#N/A,FALSE,"Expenditures";#N/A,#N/A,FALSE,"Property Placed In-Service";#N/A,#N/A,FALSE,"CWIP Balances"}</definedName>
    <definedName name="wrn.USIM_Data_Abbrev3._3" localSheetId="18" hidden="1">{#N/A,#N/A,FALSE,"Expenditures";#N/A,#N/A,FALSE,"Property Placed In-Service";#N/A,#N/A,FALSE,"CWIP Balances"}</definedName>
    <definedName name="wrn.USIM_Data_Abbrev3._3" hidden="1">{#N/A,#N/A,FALSE,"Expenditures";#N/A,#N/A,FALSE,"Property Placed In-Service";#N/A,#N/A,FALSE,"CWIP Balances"}</definedName>
    <definedName name="wrn.USIM_Data_Abbrev3._3_1" localSheetId="2" hidden="1">{#N/A,#N/A,FALSE,"Expenditures";#N/A,#N/A,FALSE,"Property Placed In-Service";#N/A,#N/A,FALSE,"CWIP Balances"}</definedName>
    <definedName name="wrn.USIM_Data_Abbrev3._3_1" localSheetId="18" hidden="1">{#N/A,#N/A,FALSE,"Expenditures";#N/A,#N/A,FALSE,"Property Placed In-Service";#N/A,#N/A,FALSE,"CWIP Balances"}</definedName>
    <definedName name="wrn.USIM_Data_Abbrev3._3_1" hidden="1">{#N/A,#N/A,FALSE,"Expenditures";#N/A,#N/A,FALSE,"Property Placed In-Service";#N/A,#N/A,FALSE,"CWIP Balances"}</definedName>
    <definedName name="wrn.USIM_Data_Abbrev3._3_2" localSheetId="2" hidden="1">{#N/A,#N/A,FALSE,"Expenditures";#N/A,#N/A,FALSE,"Property Placed In-Service";#N/A,#N/A,FALSE,"CWIP Balances"}</definedName>
    <definedName name="wrn.USIM_Data_Abbrev3._3_2" localSheetId="18" hidden="1">{#N/A,#N/A,FALSE,"Expenditures";#N/A,#N/A,FALSE,"Property Placed In-Service";#N/A,#N/A,FALSE,"CWIP Balances"}</definedName>
    <definedName name="wrn.USIM_Data_Abbrev3._3_2" hidden="1">{#N/A,#N/A,FALSE,"Expenditures";#N/A,#N/A,FALSE,"Property Placed In-Service";#N/A,#N/A,FALSE,"CWIP Balances"}</definedName>
    <definedName name="wrn.USIM_Data_Abbrev3._3_3" localSheetId="2" hidden="1">{#N/A,#N/A,FALSE,"Expenditures";#N/A,#N/A,FALSE,"Property Placed In-Service";#N/A,#N/A,FALSE,"CWIP Balances"}</definedName>
    <definedName name="wrn.USIM_Data_Abbrev3._3_3" localSheetId="18" hidden="1">{#N/A,#N/A,FALSE,"Expenditures";#N/A,#N/A,FALSE,"Property Placed In-Service";#N/A,#N/A,FALSE,"CWIP Balances"}</definedName>
    <definedName name="wrn.USIM_Data_Abbrev3._3_3" hidden="1">{#N/A,#N/A,FALSE,"Expenditures";#N/A,#N/A,FALSE,"Property Placed In-Service";#N/A,#N/A,FALSE,"CWIP Balances"}</definedName>
    <definedName name="wrn.USIM_Data_Abbrev3._4" localSheetId="2" hidden="1">{#N/A,#N/A,FALSE,"Expenditures";#N/A,#N/A,FALSE,"Property Placed In-Service";#N/A,#N/A,FALSE,"CWIP Balances"}</definedName>
    <definedName name="wrn.USIM_Data_Abbrev3._4" localSheetId="18" hidden="1">{#N/A,#N/A,FALSE,"Expenditures";#N/A,#N/A,FALSE,"Property Placed In-Service";#N/A,#N/A,FALSE,"CWIP Balances"}</definedName>
    <definedName name="wrn.USIM_Data_Abbrev3._4" hidden="1">{#N/A,#N/A,FALSE,"Expenditures";#N/A,#N/A,FALSE,"Property Placed In-Service";#N/A,#N/A,FALSE,"CWIP Balances"}</definedName>
    <definedName name="wrn.USIM_Data_Abbrev3._4_1" localSheetId="2" hidden="1">{#N/A,#N/A,FALSE,"Expenditures";#N/A,#N/A,FALSE,"Property Placed In-Service";#N/A,#N/A,FALSE,"CWIP Balances"}</definedName>
    <definedName name="wrn.USIM_Data_Abbrev3._4_1" localSheetId="18" hidden="1">{#N/A,#N/A,FALSE,"Expenditures";#N/A,#N/A,FALSE,"Property Placed In-Service";#N/A,#N/A,FALSE,"CWIP Balances"}</definedName>
    <definedName name="wrn.USIM_Data_Abbrev3._4_1" hidden="1">{#N/A,#N/A,FALSE,"Expenditures";#N/A,#N/A,FALSE,"Property Placed In-Service";#N/A,#N/A,FALSE,"CWIP Balances"}</definedName>
    <definedName name="wrn.USIM_Data_Abbrev3._4_2" localSheetId="2" hidden="1">{#N/A,#N/A,FALSE,"Expenditures";#N/A,#N/A,FALSE,"Property Placed In-Service";#N/A,#N/A,FALSE,"CWIP Balances"}</definedName>
    <definedName name="wrn.USIM_Data_Abbrev3._4_2" localSheetId="18" hidden="1">{#N/A,#N/A,FALSE,"Expenditures";#N/A,#N/A,FALSE,"Property Placed In-Service";#N/A,#N/A,FALSE,"CWIP Balances"}</definedName>
    <definedName name="wrn.USIM_Data_Abbrev3._4_2" hidden="1">{#N/A,#N/A,FALSE,"Expenditures";#N/A,#N/A,FALSE,"Property Placed In-Service";#N/A,#N/A,FALSE,"CWIP Balances"}</definedName>
    <definedName name="wrn.USIM_Data_Abbrev3._4_3" localSheetId="2" hidden="1">{#N/A,#N/A,FALSE,"Expenditures";#N/A,#N/A,FALSE,"Property Placed In-Service";#N/A,#N/A,FALSE,"CWIP Balances"}</definedName>
    <definedName name="wrn.USIM_Data_Abbrev3._4_3" localSheetId="18" hidden="1">{#N/A,#N/A,FALSE,"Expenditures";#N/A,#N/A,FALSE,"Property Placed In-Service";#N/A,#N/A,FALSE,"CWIP Balances"}</definedName>
    <definedName name="wrn.USIM_Data_Abbrev3._4_3" hidden="1">{#N/A,#N/A,FALSE,"Expenditures";#N/A,#N/A,FALSE,"Property Placed In-Service";#N/A,#N/A,FALSE,"CWIP Balances"}</definedName>
    <definedName name="wrn.USIM_Data_Abbrev3._5" localSheetId="2" hidden="1">{#N/A,#N/A,FALSE,"Expenditures";#N/A,#N/A,FALSE,"Property Placed In-Service";#N/A,#N/A,FALSE,"CWIP Balances"}</definedName>
    <definedName name="wrn.USIM_Data_Abbrev3._5" localSheetId="18" hidden="1">{#N/A,#N/A,FALSE,"Expenditures";#N/A,#N/A,FALSE,"Property Placed In-Service";#N/A,#N/A,FALSE,"CWIP Balances"}</definedName>
    <definedName name="wrn.USIM_Data_Abbrev3._5" hidden="1">{#N/A,#N/A,FALSE,"Expenditures";#N/A,#N/A,FALSE,"Property Placed In-Service";#N/A,#N/A,FALSE,"CWIP Balances"}</definedName>
    <definedName name="wrn.USIM_Data_Abbrev3._5_1" localSheetId="2" hidden="1">{#N/A,#N/A,FALSE,"Expenditures";#N/A,#N/A,FALSE,"Property Placed In-Service";#N/A,#N/A,FALSE,"CWIP Balances"}</definedName>
    <definedName name="wrn.USIM_Data_Abbrev3._5_1" localSheetId="18" hidden="1">{#N/A,#N/A,FALSE,"Expenditures";#N/A,#N/A,FALSE,"Property Placed In-Service";#N/A,#N/A,FALSE,"CWIP Balances"}</definedName>
    <definedName name="wrn.USIM_Data_Abbrev3._5_1" hidden="1">{#N/A,#N/A,FALSE,"Expenditures";#N/A,#N/A,FALSE,"Property Placed In-Service";#N/A,#N/A,FALSE,"CWIP Balances"}</definedName>
    <definedName name="wrn.USIM_Data_Abbrev3._5_2" localSheetId="2" hidden="1">{#N/A,#N/A,FALSE,"Expenditures";#N/A,#N/A,FALSE,"Property Placed In-Service";#N/A,#N/A,FALSE,"CWIP Balances"}</definedName>
    <definedName name="wrn.USIM_Data_Abbrev3._5_2" localSheetId="18" hidden="1">{#N/A,#N/A,FALSE,"Expenditures";#N/A,#N/A,FALSE,"Property Placed In-Service";#N/A,#N/A,FALSE,"CWIP Balances"}</definedName>
    <definedName name="wrn.USIM_Data_Abbrev3._5_2" hidden="1">{#N/A,#N/A,FALSE,"Expenditures";#N/A,#N/A,FALSE,"Property Placed In-Service";#N/A,#N/A,FALSE,"CWIP Balances"}</definedName>
    <definedName name="wrn.USIM_Data_Abbrev3._5_3" localSheetId="2" hidden="1">{#N/A,#N/A,FALSE,"Expenditures";#N/A,#N/A,FALSE,"Property Placed In-Service";#N/A,#N/A,FALSE,"CWIP Balances"}</definedName>
    <definedName name="wrn.USIM_Data_Abbrev3._5_3" localSheetId="18" hidden="1">{#N/A,#N/A,FALSE,"Expenditures";#N/A,#N/A,FALSE,"Property Placed In-Service";#N/A,#N/A,FALSE,"CWIP Balances"}</definedName>
    <definedName name="wrn.USIM_Data_Abbrev3._5_3" hidden="1">{#N/A,#N/A,FALSE,"Expenditures";#N/A,#N/A,FALSE,"Property Placed In-Service";#N/A,#N/A,FALSE,"CWIP Balances"}</definedName>
    <definedName name="wrn.Valuation._.Committee." localSheetId="18"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irg._.Worksheets." localSheetId="2"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localSheetId="18" hidden="1">{#N/A,#N/A,FALSE,"1F";#N/A,#N/A,FALSE,"2Aand2B";#N/A,#N/A,FALSE,"2Cand2D";#N/A,#N/A,FALSE,"2F";#N/A,#N/A,FALSE,"2G";#N/A,#N/A,FALSE,"2H";#N/A,#N/A,FALSE,"2Land2M";#N/A,#N/A,FALSE,"2N";#N/A,#N/A,FALSE,"2T";#N/A,#N/A,FALSE,"2Uand2Ui";#N/A,#N/A,FALSE,"2V";#N/A,#N/A,FALSE,"2Xand2X1";#N/A,#N/A,FALSE,"2Y";#N/A,#N/A,FALSE,"2Z";#N/A,#N/A,FALSE,"2AA";#N/A,#N/A,FALSE,"2CCand2CC1";#N/A,#N/A,FALSE,"2LL1"}</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2"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localSheetId="18" hidden="1">{#N/A,#N/A,FALSE,"1F";#N/A,#N/A,FALSE,"2Aand2B";#N/A,#N/A,FALSE,"2Cand2D";#N/A,#N/A,FALSE,"2F";#N/A,#N/A,FALSE,"2G";#N/A,#N/A,FALSE,"2H";#N/A,#N/A,FALSE,"2Land2M";#N/A,#N/A,FALSE,"2N";#N/A,#N/A,FALSE,"2T";#N/A,#N/A,FALSE,"2Uand2Ui";#N/A,#N/A,FALSE,"2V";#N/A,#N/A,FALSE,"2Xand2X1";#N/A,#N/A,FALSE,"2Y";#N/A,#N/A,FALSE,"2Z";#N/A,#N/A,FALSE,"2AA";#N/A,#N/A,FALSE,"2CCand2CC1";#N/A,#N/A,FALSE,"2LL1"}</definedName>
    <definedName name="wrn.Virg._.Worksheets._1" hidden="1">{#N/A,#N/A,FALSE,"1F";#N/A,#N/A,FALSE,"2Aand2B";#N/A,#N/A,FALSE,"2Cand2D";#N/A,#N/A,FALSE,"2F";#N/A,#N/A,FALSE,"2G";#N/A,#N/A,FALSE,"2H";#N/A,#N/A,FALSE,"2Land2M";#N/A,#N/A,FALSE,"2N";#N/A,#N/A,FALSE,"2T";#N/A,#N/A,FALSE,"2Uand2Ui";#N/A,#N/A,FALSE,"2V";#N/A,#N/A,FALSE,"2Xand2X1";#N/A,#N/A,FALSE,"2Y";#N/A,#N/A,FALSE,"2Z";#N/A,#N/A,FALSE,"2AA";#N/A,#N/A,FALSE,"2CCand2CC1";#N/A,#N/A,FALSE,"2LL1"}</definedName>
    <definedName name="wrn.Wacc." localSheetId="2" hidden="1">{"Area1",#N/A,FALSE,"OREWACC";"Area2",#N/A,FALSE,"OREWACC"}</definedName>
    <definedName name="wrn.Wacc." localSheetId="18" hidden="1">{"Area1",#N/A,FALSE,"OREWACC";"Area2",#N/A,FALSE,"OREWACC"}</definedName>
    <definedName name="wrn.Wacc." hidden="1">{"Area1",#N/A,FALSE,"OREWACC";"Area2",#N/A,FALSE,"OREWACC"}</definedName>
    <definedName name="wrn.Wacc._1" localSheetId="2" hidden="1">{"Area1",#N/A,FALSE,"OREWACC";"Area2",#N/A,FALSE,"OREWACC"}</definedName>
    <definedName name="wrn.Wacc._1" localSheetId="18" hidden="1">{"Area1",#N/A,FALSE,"OREWACC";"Area2",#N/A,FALSE,"OREWACC"}</definedName>
    <definedName name="wrn.Wacc._1" hidden="1">{"Area1",#N/A,FALSE,"OREWACC";"Area2",#N/A,FALSE,"OREWACC"}</definedName>
    <definedName name="wrn.work._.paper._.shcedules." localSheetId="2" hidden="1">{"summary1",#N/A,FALSE,"Summary of Values";"summary2",#N/A,FALSE,"Summary of Values";"weighted average returns",#N/A,FALSE,"WACC and WARA";"fixed asset detail",#N/A,FALSE,"Fixed Asset Detail"}</definedName>
    <definedName name="wrn.work._.paper._.shcedules." localSheetId="18" hidden="1">{"summary1",#N/A,FALSE,"Summary of Values";"summary2",#N/A,FALSE,"Summary of Values";"weighted average returns",#N/A,FALSE,"WACC and WARA";"fixed asset detail",#N/A,FALSE,"Fixed Asset Detail"}</definedName>
    <definedName name="wrn.work._.paper._.shcedules." hidden="1">{"summary1",#N/A,FALSE,"Summary of Values";"summary2",#N/A,FALSE,"Summary of Values";"weighted average returns",#N/A,FALSE,"WACC and WARA";"fixed asset detail",#N/A,FALSE,"Fixed Asset Detail"}</definedName>
    <definedName name="wrn.work._.paper._.shcedules._1" localSheetId="2" hidden="1">{"summary1",#N/A,FALSE,"Summary of Values";"summary2",#N/A,FALSE,"Summary of Values";"weighted average returns",#N/A,FALSE,"WACC and WARA";"fixed asset detail",#N/A,FALSE,"Fixed Asset Detail"}</definedName>
    <definedName name="wrn.work._.paper._.shcedules._1" localSheetId="18" hidden="1">{"summary1",#N/A,FALSE,"Summary of Values";"summary2",#N/A,FALSE,"Summary of Values";"weighted average returns",#N/A,FALSE,"WACC and WARA";"fixed asset detail",#N/A,FALSE,"Fixed Asset Detail"}</definedName>
    <definedName name="wrn.work._.paper._.shcedules._1" hidden="1">{"summary1",#N/A,FALSE,"Summary of Values";"summary2",#N/A,FALSE,"Summary of Values";"weighted average returns",#N/A,FALSE,"WACC and WARA";"fixed asset detail",#N/A,FALSE,"Fixed Asset Detail"}</definedName>
    <definedName name="wrn.WWY." localSheetId="18" hidden="1">{#N/A;#N/A;FALSE;"WWY"}</definedName>
    <definedName name="wrn.WWY." hidden="1">{#N/A;#N/A;FALSE;"WWY"}</definedName>
    <definedName name="wvu.inputs._.raw._.data."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2"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localSheetId="18"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_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2"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localSheetId="18"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_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localSheetId="18"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_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2"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_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localSheetId="18"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2" hidden="1">{#N/A,#N/A,FALSE,"schA"}</definedName>
    <definedName name="www" localSheetId="18" hidden="1">{#N/A,#N/A,FALSE,"schA"}</definedName>
    <definedName name="www" hidden="1">{#N/A,#N/A,FALSE,"schA"}</definedName>
    <definedName name="www_1" localSheetId="2" hidden="1">{#N/A,#N/A,FALSE,"schA"}</definedName>
    <definedName name="www_1" localSheetId="18" hidden="1">{#N/A,#N/A,FALSE,"schA"}</definedName>
    <definedName name="www_1" hidden="1">{#N/A,#N/A,FALSE,"schA"}</definedName>
    <definedName name="www_1_1" localSheetId="2" hidden="1">{#N/A,#N/A,FALSE,"schA"}</definedName>
    <definedName name="www_1_1" localSheetId="18" hidden="1">{#N/A,#N/A,FALSE,"schA"}</definedName>
    <definedName name="www_1_1" hidden="1">{#N/A,#N/A,FALSE,"schA"}</definedName>
    <definedName name="www_1_2" localSheetId="2" hidden="1">{#N/A,#N/A,FALSE,"schA"}</definedName>
    <definedName name="www_1_2" localSheetId="18" hidden="1">{#N/A,#N/A,FALSE,"schA"}</definedName>
    <definedName name="www_1_2" hidden="1">{#N/A,#N/A,FALSE,"schA"}</definedName>
    <definedName name="www_1_3" localSheetId="2" hidden="1">{#N/A,#N/A,FALSE,"schA"}</definedName>
    <definedName name="www_1_3" localSheetId="18" hidden="1">{#N/A,#N/A,FALSE,"schA"}</definedName>
    <definedName name="www_1_3" hidden="1">{#N/A,#N/A,FALSE,"schA"}</definedName>
    <definedName name="www_2" localSheetId="2" hidden="1">{#N/A,#N/A,FALSE,"schA"}</definedName>
    <definedName name="www_2" localSheetId="18" hidden="1">{#N/A,#N/A,FALSE,"schA"}</definedName>
    <definedName name="www_2" hidden="1">{#N/A,#N/A,FALSE,"schA"}</definedName>
    <definedName name="www_2_1" localSheetId="2" hidden="1">{#N/A,#N/A,FALSE,"schA"}</definedName>
    <definedName name="www_2_1" localSheetId="18" hidden="1">{#N/A,#N/A,FALSE,"schA"}</definedName>
    <definedName name="www_2_1" hidden="1">{#N/A,#N/A,FALSE,"schA"}</definedName>
    <definedName name="www_2_2" localSheetId="2" hidden="1">{#N/A,#N/A,FALSE,"schA"}</definedName>
    <definedName name="www_2_2" localSheetId="18" hidden="1">{#N/A,#N/A,FALSE,"schA"}</definedName>
    <definedName name="www_2_2" hidden="1">{#N/A,#N/A,FALSE,"schA"}</definedName>
    <definedName name="www_2_3" localSheetId="2" hidden="1">{#N/A,#N/A,FALSE,"schA"}</definedName>
    <definedName name="www_2_3" localSheetId="18" hidden="1">{#N/A,#N/A,FALSE,"schA"}</definedName>
    <definedName name="www_2_3" hidden="1">{#N/A,#N/A,FALSE,"schA"}</definedName>
    <definedName name="www_3" localSheetId="2" hidden="1">{#N/A,#N/A,FALSE,"schA"}</definedName>
    <definedName name="www_3" localSheetId="18" hidden="1">{#N/A,#N/A,FALSE,"schA"}</definedName>
    <definedName name="www_3" hidden="1">{#N/A,#N/A,FALSE,"schA"}</definedName>
    <definedName name="www_3_1" localSheetId="2" hidden="1">{#N/A,#N/A,FALSE,"schA"}</definedName>
    <definedName name="www_3_1" localSheetId="18" hidden="1">{#N/A,#N/A,FALSE,"schA"}</definedName>
    <definedName name="www_3_1" hidden="1">{#N/A,#N/A,FALSE,"schA"}</definedName>
    <definedName name="www_3_2" localSheetId="2" hidden="1">{#N/A,#N/A,FALSE,"schA"}</definedName>
    <definedName name="www_3_2" localSheetId="18" hidden="1">{#N/A,#N/A,FALSE,"schA"}</definedName>
    <definedName name="www_3_2" hidden="1">{#N/A,#N/A,FALSE,"schA"}</definedName>
    <definedName name="www_3_3" localSheetId="2" hidden="1">{#N/A,#N/A,FALSE,"schA"}</definedName>
    <definedName name="www_3_3" localSheetId="18" hidden="1">{#N/A,#N/A,FALSE,"schA"}</definedName>
    <definedName name="www_3_3" hidden="1">{#N/A,#N/A,FALSE,"schA"}</definedName>
    <definedName name="www_4" localSheetId="2" hidden="1">{#N/A,#N/A,FALSE,"schA"}</definedName>
    <definedName name="www_4" localSheetId="18" hidden="1">{#N/A,#N/A,FALSE,"schA"}</definedName>
    <definedName name="www_4" hidden="1">{#N/A,#N/A,FALSE,"schA"}</definedName>
    <definedName name="www_4_1" localSheetId="2" hidden="1">{#N/A,#N/A,FALSE,"schA"}</definedName>
    <definedName name="www_4_1" localSheetId="18" hidden="1">{#N/A,#N/A,FALSE,"schA"}</definedName>
    <definedName name="www_4_1" hidden="1">{#N/A,#N/A,FALSE,"schA"}</definedName>
    <definedName name="www_4_2" localSheetId="2" hidden="1">{#N/A,#N/A,FALSE,"schA"}</definedName>
    <definedName name="www_4_2" localSheetId="18" hidden="1">{#N/A,#N/A,FALSE,"schA"}</definedName>
    <definedName name="www_4_2" hidden="1">{#N/A,#N/A,FALSE,"schA"}</definedName>
    <definedName name="www_4_3" localSheetId="2" hidden="1">{#N/A,#N/A,FALSE,"schA"}</definedName>
    <definedName name="www_4_3" localSheetId="18" hidden="1">{#N/A,#N/A,FALSE,"schA"}</definedName>
    <definedName name="www_4_3" hidden="1">{#N/A,#N/A,FALSE,"schA"}</definedName>
    <definedName name="www_5" localSheetId="2" hidden="1">{#N/A,#N/A,FALSE,"schA"}</definedName>
    <definedName name="www_5" localSheetId="18" hidden="1">{#N/A,#N/A,FALSE,"schA"}</definedName>
    <definedName name="www_5" hidden="1">{#N/A,#N/A,FALSE,"schA"}</definedName>
    <definedName name="www_5_1" localSheetId="2" hidden="1">{#N/A,#N/A,FALSE,"schA"}</definedName>
    <definedName name="www_5_1" localSheetId="18" hidden="1">{#N/A,#N/A,FALSE,"schA"}</definedName>
    <definedName name="www_5_1" hidden="1">{#N/A,#N/A,FALSE,"schA"}</definedName>
    <definedName name="www_5_2" localSheetId="2" hidden="1">{#N/A,#N/A,FALSE,"schA"}</definedName>
    <definedName name="www_5_2" localSheetId="18" hidden="1">{#N/A,#N/A,FALSE,"schA"}</definedName>
    <definedName name="www_5_2" hidden="1">{#N/A,#N/A,FALSE,"schA"}</definedName>
    <definedName name="www_5_3" localSheetId="2" hidden="1">{#N/A,#N/A,FALSE,"schA"}</definedName>
    <definedName name="www_5_3" localSheetId="18" hidden="1">{#N/A,#N/A,FALSE,"schA"}</definedName>
    <definedName name="www_5_3" hidden="1">{#N/A,#N/A,FALSE,"schA"}</definedName>
    <definedName name="wwww" localSheetId="2" hidden="1">{#N/A,#N/A,FALSE,"schA"}</definedName>
    <definedName name="wwww" localSheetId="18" hidden="1">{#N/A,#N/A,FALSE,"schA"}</definedName>
    <definedName name="wwww" hidden="1">{#N/A,#N/A,FALSE,"schA"}</definedName>
    <definedName name="wwww_1" localSheetId="2" hidden="1">{#N/A,#N/A,FALSE,"schA"}</definedName>
    <definedName name="wwww_1" localSheetId="18" hidden="1">{#N/A,#N/A,FALSE,"schA"}</definedName>
    <definedName name="wwww_1" hidden="1">{#N/A,#N/A,FALSE,"schA"}</definedName>
    <definedName name="wwww_1_1" localSheetId="2" hidden="1">{#N/A,#N/A,FALSE,"schA"}</definedName>
    <definedName name="wwww_1_1" localSheetId="18" hidden="1">{#N/A,#N/A,FALSE,"schA"}</definedName>
    <definedName name="wwww_1_1" hidden="1">{#N/A,#N/A,FALSE,"schA"}</definedName>
    <definedName name="wwww_1_2" localSheetId="2" hidden="1">{#N/A,#N/A,FALSE,"schA"}</definedName>
    <definedName name="wwww_1_2" localSheetId="18" hidden="1">{#N/A,#N/A,FALSE,"schA"}</definedName>
    <definedName name="wwww_1_2" hidden="1">{#N/A,#N/A,FALSE,"schA"}</definedName>
    <definedName name="wwww_1_3" localSheetId="2" hidden="1">{#N/A,#N/A,FALSE,"schA"}</definedName>
    <definedName name="wwww_1_3" localSheetId="18" hidden="1">{#N/A,#N/A,FALSE,"schA"}</definedName>
    <definedName name="wwww_1_3" hidden="1">{#N/A,#N/A,FALSE,"schA"}</definedName>
    <definedName name="wwww_2" localSheetId="2" hidden="1">{#N/A,#N/A,FALSE,"schA"}</definedName>
    <definedName name="wwww_2" localSheetId="18" hidden="1">{#N/A,#N/A,FALSE,"schA"}</definedName>
    <definedName name="wwww_2" hidden="1">{#N/A,#N/A,FALSE,"schA"}</definedName>
    <definedName name="wwww_2_1" localSheetId="2" hidden="1">{#N/A,#N/A,FALSE,"schA"}</definedName>
    <definedName name="wwww_2_1" localSheetId="18" hidden="1">{#N/A,#N/A,FALSE,"schA"}</definedName>
    <definedName name="wwww_2_1" hidden="1">{#N/A,#N/A,FALSE,"schA"}</definedName>
    <definedName name="wwww_2_2" localSheetId="2" hidden="1">{#N/A,#N/A,FALSE,"schA"}</definedName>
    <definedName name="wwww_2_2" localSheetId="18" hidden="1">{#N/A,#N/A,FALSE,"schA"}</definedName>
    <definedName name="wwww_2_2" hidden="1">{#N/A,#N/A,FALSE,"schA"}</definedName>
    <definedName name="wwww_2_3" localSheetId="2" hidden="1">{#N/A,#N/A,FALSE,"schA"}</definedName>
    <definedName name="wwww_2_3" localSheetId="18" hidden="1">{#N/A,#N/A,FALSE,"schA"}</definedName>
    <definedName name="wwww_2_3" hidden="1">{#N/A,#N/A,FALSE,"schA"}</definedName>
    <definedName name="wwww_3" localSheetId="2" hidden="1">{#N/A,#N/A,FALSE,"schA"}</definedName>
    <definedName name="wwww_3" localSheetId="18" hidden="1">{#N/A,#N/A,FALSE,"schA"}</definedName>
    <definedName name="wwww_3" hidden="1">{#N/A,#N/A,FALSE,"schA"}</definedName>
    <definedName name="wwww_3_1" localSheetId="2" hidden="1">{#N/A,#N/A,FALSE,"schA"}</definedName>
    <definedName name="wwww_3_1" localSheetId="18" hidden="1">{#N/A,#N/A,FALSE,"schA"}</definedName>
    <definedName name="wwww_3_1" hidden="1">{#N/A,#N/A,FALSE,"schA"}</definedName>
    <definedName name="wwww_3_2" localSheetId="2" hidden="1">{#N/A,#N/A,FALSE,"schA"}</definedName>
    <definedName name="wwww_3_2" localSheetId="18" hidden="1">{#N/A,#N/A,FALSE,"schA"}</definedName>
    <definedName name="wwww_3_2" hidden="1">{#N/A,#N/A,FALSE,"schA"}</definedName>
    <definedName name="wwww_3_3" localSheetId="2" hidden="1">{#N/A,#N/A,FALSE,"schA"}</definedName>
    <definedName name="wwww_3_3" localSheetId="18" hidden="1">{#N/A,#N/A,FALSE,"schA"}</definedName>
    <definedName name="wwww_3_3" hidden="1">{#N/A,#N/A,FALSE,"schA"}</definedName>
    <definedName name="wwww_4" localSheetId="2" hidden="1">{#N/A,#N/A,FALSE,"schA"}</definedName>
    <definedName name="wwww_4" localSheetId="18" hidden="1">{#N/A,#N/A,FALSE,"schA"}</definedName>
    <definedName name="wwww_4" hidden="1">{#N/A,#N/A,FALSE,"schA"}</definedName>
    <definedName name="wwww_4_1" localSheetId="2" hidden="1">{#N/A,#N/A,FALSE,"schA"}</definedName>
    <definedName name="wwww_4_1" localSheetId="18" hidden="1">{#N/A,#N/A,FALSE,"schA"}</definedName>
    <definedName name="wwww_4_1" hidden="1">{#N/A,#N/A,FALSE,"schA"}</definedName>
    <definedName name="wwww_4_2" localSheetId="2" hidden="1">{#N/A,#N/A,FALSE,"schA"}</definedName>
    <definedName name="wwww_4_2" localSheetId="18" hidden="1">{#N/A,#N/A,FALSE,"schA"}</definedName>
    <definedName name="wwww_4_2" hidden="1">{#N/A,#N/A,FALSE,"schA"}</definedName>
    <definedName name="wwww_4_3" localSheetId="2" hidden="1">{#N/A,#N/A,FALSE,"schA"}</definedName>
    <definedName name="wwww_4_3" localSheetId="18" hidden="1">{#N/A,#N/A,FALSE,"schA"}</definedName>
    <definedName name="wwww_4_3" hidden="1">{#N/A,#N/A,FALSE,"schA"}</definedName>
    <definedName name="wwww_5" localSheetId="2" hidden="1">{#N/A,#N/A,FALSE,"schA"}</definedName>
    <definedName name="wwww_5" localSheetId="18" hidden="1">{#N/A,#N/A,FALSE,"schA"}</definedName>
    <definedName name="wwww_5" hidden="1">{#N/A,#N/A,FALSE,"schA"}</definedName>
    <definedName name="wwww_5_1" localSheetId="2" hidden="1">{#N/A,#N/A,FALSE,"schA"}</definedName>
    <definedName name="wwww_5_1" localSheetId="18" hidden="1">{#N/A,#N/A,FALSE,"schA"}</definedName>
    <definedName name="wwww_5_1" hidden="1">{#N/A,#N/A,FALSE,"schA"}</definedName>
    <definedName name="wwww_5_2" localSheetId="2" hidden="1">{#N/A,#N/A,FALSE,"schA"}</definedName>
    <definedName name="wwww_5_2" localSheetId="18" hidden="1">{#N/A,#N/A,FALSE,"schA"}</definedName>
    <definedName name="wwww_5_2" hidden="1">{#N/A,#N/A,FALSE,"schA"}</definedName>
    <definedName name="wwww_5_3" localSheetId="2" hidden="1">{#N/A,#N/A,FALSE,"schA"}</definedName>
    <definedName name="wwww_5_3" localSheetId="18" hidden="1">{#N/A,#N/A,FALSE,"schA"}</definedName>
    <definedName name="wwww_5_3" hidden="1">{#N/A,#N/A,FALSE,"schA"}</definedName>
    <definedName name="x" localSheetId="2" hidden="1">{#N/A,#N/A,FALSE,"FY97";#N/A,#N/A,FALSE,"FY98";#N/A,#N/A,FALSE,"FY99";#N/A,#N/A,FALSE,"FY00";#N/A,#N/A,FALSE,"FY01"}</definedName>
    <definedName name="x" localSheetId="18" hidden="1">{#N/A,#N/A,FALSE,"FY97";#N/A,#N/A,FALSE,"FY98";#N/A,#N/A,FALSE,"FY99";#N/A,#N/A,FALSE,"FY00";#N/A,#N/A,FALSE,"FY01"}</definedName>
    <definedName name="x" hidden="1">{#N/A,#N/A,FALSE,"FY97";#N/A,#N/A,FALSE,"FY98";#N/A,#N/A,FALSE,"FY99";#N/A,#N/A,FALSE,"FY00";#N/A,#N/A,FALSE,"FY01"}</definedName>
    <definedName name="x_1" localSheetId="2" hidden="1">{#N/A,#N/A,FALSE,"FY97";#N/A,#N/A,FALSE,"FY98";#N/A,#N/A,FALSE,"FY99";#N/A,#N/A,FALSE,"FY00";#N/A,#N/A,FALSE,"FY01"}</definedName>
    <definedName name="x_1" localSheetId="18" hidden="1">{#N/A,#N/A,FALSE,"FY97";#N/A,#N/A,FALSE,"FY98";#N/A,#N/A,FALSE,"FY99";#N/A,#N/A,FALSE,"FY00";#N/A,#N/A,FALSE,"FY01"}</definedName>
    <definedName name="x_1" hidden="1">{#N/A,#N/A,FALSE,"FY97";#N/A,#N/A,FALSE,"FY98";#N/A,#N/A,FALSE,"FY99";#N/A,#N/A,FALSE,"FY00";#N/A,#N/A,FALSE,"FY01"}</definedName>
    <definedName name="XREF_COLUMN_1" localSheetId="18" hidden="1">#REF!</definedName>
    <definedName name="XREF_COLUMN_1" hidden="1">#REF!</definedName>
    <definedName name="XREF_COLUMN_2" localSheetId="18" hidden="1">#REF!</definedName>
    <definedName name="XREF_COLUMN_2" hidden="1">#REF!</definedName>
    <definedName name="XREF_COLUMN_3" localSheetId="18" hidden="1">#REF!</definedName>
    <definedName name="XREF_COLUMN_3" hidden="1">#REF!</definedName>
    <definedName name="XREF_COLUMN_6" localSheetId="18" hidden="1">#REF!</definedName>
    <definedName name="XREF_COLUMN_6" hidden="1">#REF!</definedName>
    <definedName name="XREF_COLUMN_7" localSheetId="18" hidden="1">#REF!</definedName>
    <definedName name="XREF_COLUMN_7" hidden="1">#REF!</definedName>
    <definedName name="XREF_COLUMN_8" localSheetId="18" hidden="1">#REF!</definedName>
    <definedName name="XREF_COLUMN_8" hidden="1">#REF!</definedName>
    <definedName name="XREF_COLUMN_9" localSheetId="18" hidden="1">#REF!</definedName>
    <definedName name="XREF_COLUMN_9" hidden="1">#REF!</definedName>
    <definedName name="XRefActiveRow" localSheetId="18" hidden="1">#REF!</definedName>
    <definedName name="XRefActiveRow" hidden="1">#REF!</definedName>
    <definedName name="XRefColumnsCount" hidden="1">2</definedName>
    <definedName name="XRefCopy13" localSheetId="18" hidden="1">#REF!</definedName>
    <definedName name="XRefCopy13" hidden="1">#REF!</definedName>
    <definedName name="XRefCopy13Row" localSheetId="18" hidden="1">#REF!</definedName>
    <definedName name="XRefCopy13Row" hidden="1">#REF!</definedName>
    <definedName name="XRefCopy14" localSheetId="18" hidden="1">#REF!</definedName>
    <definedName name="XRefCopy14" hidden="1">#REF!</definedName>
    <definedName name="XRefCopy14Row" localSheetId="18" hidden="1">#REF!</definedName>
    <definedName name="XRefCopy14Row" hidden="1">#REF!</definedName>
    <definedName name="XRefCopy15" localSheetId="18" hidden="1">#REF!</definedName>
    <definedName name="XRefCopy15" hidden="1">#REF!</definedName>
    <definedName name="XRefCopy15Row" localSheetId="18" hidden="1">#REF!</definedName>
    <definedName name="XRefCopy15Row" hidden="1">#REF!</definedName>
    <definedName name="XRefCopy16" localSheetId="18" hidden="1">#REF!</definedName>
    <definedName name="XRefCopy16" hidden="1">#REF!</definedName>
    <definedName name="XRefCopy16Row" localSheetId="18" hidden="1">#REF!</definedName>
    <definedName name="XRefCopy16Row" hidden="1">#REF!</definedName>
    <definedName name="XRefCopy17" localSheetId="18" hidden="1">#REF!</definedName>
    <definedName name="XRefCopy17" hidden="1">#REF!</definedName>
    <definedName name="XRefCopy17Row" localSheetId="18" hidden="1">#REF!</definedName>
    <definedName name="XRefCopy17Row" hidden="1">#REF!</definedName>
    <definedName name="XRefCopy18" localSheetId="18" hidden="1">#REF!</definedName>
    <definedName name="XRefCopy18" hidden="1">#REF!</definedName>
    <definedName name="XRefCopy18Row" localSheetId="18" hidden="1">#REF!</definedName>
    <definedName name="XRefCopy18Row" hidden="1">#REF!</definedName>
    <definedName name="XRefCopy19" localSheetId="18" hidden="1">#REF!</definedName>
    <definedName name="XRefCopy19" hidden="1">#REF!</definedName>
    <definedName name="XRefCopy19Row" localSheetId="18" hidden="1">#REF!</definedName>
    <definedName name="XRefCopy19Row" hidden="1">#REF!</definedName>
    <definedName name="XRefCopy1Row" localSheetId="18" hidden="1">#REF!</definedName>
    <definedName name="XRefCopy1Row" hidden="1">#REF!</definedName>
    <definedName name="XRefCopy20" localSheetId="18" hidden="1">#REF!</definedName>
    <definedName name="XRefCopy20" hidden="1">#REF!</definedName>
    <definedName name="XRefCopy20Row" localSheetId="18" hidden="1">#REF!</definedName>
    <definedName name="XRefCopy20Row" hidden="1">#REF!</definedName>
    <definedName name="XRefCopy21" localSheetId="18" hidden="1">#REF!</definedName>
    <definedName name="XRefCopy21" hidden="1">#REF!</definedName>
    <definedName name="XRefCopy22" localSheetId="18" hidden="1">#REF!</definedName>
    <definedName name="XRefCopy22" hidden="1">#REF!</definedName>
    <definedName name="XRefCopy23" localSheetId="18" hidden="1">#REF!</definedName>
    <definedName name="XRefCopy23" hidden="1">#REF!</definedName>
    <definedName name="XRefCopy24" localSheetId="18" hidden="1">#REF!</definedName>
    <definedName name="XRefCopy24" hidden="1">#REF!</definedName>
    <definedName name="XRefCopy3" localSheetId="18" hidden="1">#REF!</definedName>
    <definedName name="XRefCopy3" hidden="1">#REF!</definedName>
    <definedName name="XRefCopy3Row" localSheetId="18" hidden="1">#REF!</definedName>
    <definedName name="XRefCopy3Row" hidden="1">#REF!</definedName>
    <definedName name="XRefCopy4" localSheetId="18" hidden="1">#REF!</definedName>
    <definedName name="XRefCopy4" hidden="1">#REF!</definedName>
    <definedName name="XRefCopy4Row" localSheetId="18" hidden="1">#REF!</definedName>
    <definedName name="XRefCopy4Row" hidden="1">#REF!</definedName>
    <definedName name="XRefCopy5" localSheetId="18" hidden="1">#REF!</definedName>
    <definedName name="XRefCopy5" hidden="1">#REF!</definedName>
    <definedName name="XRefCopy5Row" localSheetId="18" hidden="1">#REF!</definedName>
    <definedName name="XRefCopy5Row" hidden="1">#REF!</definedName>
    <definedName name="XRefCopyRangeCount" hidden="1">3</definedName>
    <definedName name="XRefPaste1" localSheetId="18" hidden="1">#REF!</definedName>
    <definedName name="XRefPaste1" hidden="1">#REF!</definedName>
    <definedName name="XRefPaste11" localSheetId="18" hidden="1">#REF!</definedName>
    <definedName name="XRefPaste11" hidden="1">#REF!</definedName>
    <definedName name="XRefPaste15" localSheetId="18" hidden="1">#REF!</definedName>
    <definedName name="XRefPaste15" hidden="1">#REF!</definedName>
    <definedName name="XRefPaste15Row" localSheetId="18" hidden="1">#REF!</definedName>
    <definedName name="XRefPaste15Row" hidden="1">#REF!</definedName>
    <definedName name="XRefPaste17" localSheetId="18" hidden="1">#REF!</definedName>
    <definedName name="XRefPaste17" hidden="1">#REF!</definedName>
    <definedName name="XRefPaste17Row" localSheetId="18" hidden="1">#REF!</definedName>
    <definedName name="XRefPaste17Row" hidden="1">#REF!</definedName>
    <definedName name="XRefPaste19" localSheetId="18" hidden="1">#REF!</definedName>
    <definedName name="XRefPaste19" hidden="1">#REF!</definedName>
    <definedName name="XRefPaste19Row" localSheetId="18" hidden="1">#REF!</definedName>
    <definedName name="XRefPaste19Row" hidden="1">#REF!</definedName>
    <definedName name="XRefPaste1Row" localSheetId="18" hidden="1">#REF!</definedName>
    <definedName name="XRefPaste1Row" hidden="1">#REF!</definedName>
    <definedName name="XRefPaste2" localSheetId="18" hidden="1">#REF!</definedName>
    <definedName name="XRefPaste2" hidden="1">#REF!</definedName>
    <definedName name="XRefPaste20" localSheetId="18" hidden="1">#REF!</definedName>
    <definedName name="XRefPaste20" hidden="1">#REF!</definedName>
    <definedName name="XRefPaste21" localSheetId="18" hidden="1">#REF!</definedName>
    <definedName name="XRefPaste21" hidden="1">#REF!</definedName>
    <definedName name="XRefPaste21Row" localSheetId="18" hidden="1">#REF!</definedName>
    <definedName name="XRefPaste21Row" hidden="1">#REF!</definedName>
    <definedName name="XRefPaste24" localSheetId="18" hidden="1">#REF!</definedName>
    <definedName name="XRefPaste24" hidden="1">#REF!</definedName>
    <definedName name="XRefPaste24Row" localSheetId="18" hidden="1">#REF!</definedName>
    <definedName name="XRefPaste24Row" hidden="1">#REF!</definedName>
    <definedName name="XRefPaste25" localSheetId="18" hidden="1">#REF!</definedName>
    <definedName name="XRefPaste25" hidden="1">#REF!</definedName>
    <definedName name="XRefPaste25Row" localSheetId="18" hidden="1">#REF!</definedName>
    <definedName name="XRefPaste25Row" hidden="1">#REF!</definedName>
    <definedName name="XRefPaste26" localSheetId="18" hidden="1">#REF!</definedName>
    <definedName name="XRefPaste26" hidden="1">#REF!</definedName>
    <definedName name="XRefPaste26Row" localSheetId="18" hidden="1">#REF!</definedName>
    <definedName name="XRefPaste26Row" hidden="1">#REF!</definedName>
    <definedName name="XRefPaste27" localSheetId="18" hidden="1">#REF!</definedName>
    <definedName name="XRefPaste27" hidden="1">#REF!</definedName>
    <definedName name="XRefPaste27Row" localSheetId="18" hidden="1">#REF!</definedName>
    <definedName name="XRefPaste27Row" hidden="1">#REF!</definedName>
    <definedName name="XRefPaste28" localSheetId="18" hidden="1">#REF!</definedName>
    <definedName name="XRefPaste28" hidden="1">#REF!</definedName>
    <definedName name="XRefPaste28Row" localSheetId="18" hidden="1">#REF!</definedName>
    <definedName name="XRefPaste28Row" hidden="1">#REF!</definedName>
    <definedName name="XRefPaste29" localSheetId="18" hidden="1">#REF!</definedName>
    <definedName name="XRefPaste29" hidden="1">#REF!</definedName>
    <definedName name="XRefPaste29Row" localSheetId="18" hidden="1">#REF!</definedName>
    <definedName name="XRefPaste29Row" hidden="1">#REF!</definedName>
    <definedName name="XRefPaste2Row" localSheetId="18" hidden="1">#REF!</definedName>
    <definedName name="XRefPaste2Row" hidden="1">#REF!</definedName>
    <definedName name="XRefPaste3" localSheetId="18" hidden="1">#REF!</definedName>
    <definedName name="XRefPaste3" hidden="1">#REF!</definedName>
    <definedName name="XRefPaste30" localSheetId="18" hidden="1">#REF!</definedName>
    <definedName name="XRefPaste30" hidden="1">#REF!</definedName>
    <definedName name="XRefPaste30Row" localSheetId="18" hidden="1">#REF!</definedName>
    <definedName name="XRefPaste30Row" hidden="1">#REF!</definedName>
    <definedName name="XRefPaste31" localSheetId="18" hidden="1">#REF!</definedName>
    <definedName name="XRefPaste31" hidden="1">#REF!</definedName>
    <definedName name="XRefPaste31Row" localSheetId="18" hidden="1">#REF!</definedName>
    <definedName name="XRefPaste31Row" hidden="1">#REF!</definedName>
    <definedName name="XRefPaste32" localSheetId="18" hidden="1">#REF!</definedName>
    <definedName name="XRefPaste32" hidden="1">#REF!</definedName>
    <definedName name="XRefPaste33" localSheetId="18" hidden="1">#REF!</definedName>
    <definedName name="XRefPaste33" hidden="1">#REF!</definedName>
    <definedName name="XRefPaste34" localSheetId="18" hidden="1">#REF!</definedName>
    <definedName name="XRefPaste34" hidden="1">#REF!</definedName>
    <definedName name="XRefPaste35" localSheetId="18" hidden="1">#REF!</definedName>
    <definedName name="XRefPaste35" hidden="1">#REF!</definedName>
    <definedName name="XRefPaste36" localSheetId="18" hidden="1">#REF!</definedName>
    <definedName name="XRefPaste36" hidden="1">#REF!</definedName>
    <definedName name="XRefPaste37" localSheetId="18" hidden="1">#REF!</definedName>
    <definedName name="XRefPaste37" hidden="1">#REF!</definedName>
    <definedName name="XRefPaste37Row" localSheetId="18" hidden="1">#REF!</definedName>
    <definedName name="XRefPaste37Row" hidden="1">#REF!</definedName>
    <definedName name="XRefPaste38" localSheetId="18" hidden="1">#REF!</definedName>
    <definedName name="XRefPaste38" hidden="1">#REF!</definedName>
    <definedName name="XRefPaste3Row" localSheetId="18" hidden="1">#REF!</definedName>
    <definedName name="XRefPaste3Row" hidden="1">#REF!</definedName>
    <definedName name="XRefPaste5Row" localSheetId="18" hidden="1">#REF!</definedName>
    <definedName name="XRefPaste5Row" hidden="1">#REF!</definedName>
    <definedName name="XRefPaste7" localSheetId="18" hidden="1">#REF!</definedName>
    <definedName name="XRefPaste7" hidden="1">#REF!</definedName>
    <definedName name="XRefPaste8" localSheetId="18" hidden="1">#REF!</definedName>
    <definedName name="XRefPaste8" hidden="1">#REF!</definedName>
    <definedName name="XRefPasteRangeCount" hidden="1">2</definedName>
    <definedName name="xx" localSheetId="2" hidden="1">{2;#N/A;"R13C16:R17C16";#N/A;"R13C14:R17C15";FALSE;FALSE;FALSE;95;#N/A;#N/A;"R13C19";#N/A;FALSE;FALSE;FALSE;FALSE;#N/A;"";#N/A;FALSE;"";"";#N/A;#N/A;#N/A}</definedName>
    <definedName name="xx" localSheetId="18" hidden="1">YTD #REF!</definedName>
    <definedName name="xx" hidden="1">{2;#N/A;"R13C16:R17C16";#N/A;"R13C14:R17C15";FALSE;FALSE;FALSE;95;#N/A;#N/A;"R13C19";#N/A;FALSE;FALSE;FALSE;FALSE;#N/A;"";#N/A;FALSE;"";"";#N/A;#N/A;#N/A}</definedName>
    <definedName name="xxx" localSheetId="18" hidden="1">{#N/A,#N/A,FALSE,"O&amp;M by processes";#N/A,#N/A,FALSE,"Elec Act vs Bud";#N/A,#N/A,FALSE,"G&amp;A";#N/A,#N/A,FALSE,"BGS";#N/A,#N/A,FALSE,"Res Cost"}</definedName>
    <definedName name="xxx" hidden="1">{#N/A,#N/A,FALSE,"O&amp;M by processes";#N/A,#N/A,FALSE,"Elec Act vs Bud";#N/A,#N/A,FALSE,"G&amp;A";#N/A,#N/A,FALSE,"BGS";#N/A,#N/A,FALSE,"Res Cost"}</definedName>
    <definedName name="xxx.detail" localSheetId="2" hidden="1">{"detail305",#N/A,FALSE,"BI-305"}</definedName>
    <definedName name="xxx.detail" localSheetId="18" hidden="1">{"detail305",#N/A,FALSE,"BI-305"}</definedName>
    <definedName name="xxx.detail" hidden="1">{"detail305",#N/A,FALSE,"BI-305"}</definedName>
    <definedName name="xxx.directory" localSheetId="2" hidden="1">{"summary",#N/A,FALSE,"PCR DIRECTORY"}</definedName>
    <definedName name="xxx.directory" localSheetId="18" hidden="1">{"summary",#N/A,FALSE,"PCR DIRECTORY"}</definedName>
    <definedName name="xxx.directory" hidden="1">{"summary",#N/A,FALSE,"PCR DIRECTORY"}</definedName>
    <definedName name="xxxx" localSheetId="18" hidden="1">{#N/A,#N/A,FALSE,"O&amp;M by processes";#N/A,#N/A,FALSE,"Elec Act vs Bud";#N/A,#N/A,FALSE,"G&amp;A";#N/A,#N/A,FALSE,"BGS";#N/A,#N/A,FALSE,"Res Cost"}</definedName>
    <definedName name="xxxx" hidden="1">{#N/A,#N/A,FALSE,"O&amp;M by processes";#N/A,#N/A,FALSE,"Elec Act vs Bud";#N/A,#N/A,FALSE,"G&amp;A";#N/A,#N/A,FALSE,"BGS";#N/A,#N/A,FALSE,"Res Cost"}</definedName>
    <definedName name="xxxxw" localSheetId="18" hidden="1">{#N/A,#N/A,FALSE,"Aging Summary";#N/A,#N/A,FALSE,"Ratio Analysis";#N/A,#N/A,FALSE,"Test 120 Day Accts";#N/A,#N/A,FALSE,"Tickmarks"}</definedName>
    <definedName name="xxxxw" hidden="1">{#N/A,#N/A,FALSE,"Aging Summary";#N/A,#N/A,FALSE,"Ratio Analysis";#N/A,#N/A,FALSE,"Test 120 Day Accts";#N/A,#N/A,FALSE,"Tickmarks"}</definedName>
    <definedName name="yea" localSheetId="18" hidden="1">{#N/A,#N/A,FALSE,"Assumptions";"Model",#N/A,FALSE,"MDU";#N/A,#N/A,FALSE,"Notes"}</definedName>
    <definedName name="yea" hidden="1">{#N/A,#N/A,FALSE,"Assumptions";"Model",#N/A,FALSE,"MDU";#N/A,#N/A,FALSE,"Notes"}</definedName>
    <definedName name="z" localSheetId="2" hidden="1">{"PAGE_1",#N/A,FALSE,"MONTH"}</definedName>
    <definedName name="z" localSheetId="18" hidden="1">{"PAGE_1",#N/A,FALSE,"MONTH"}</definedName>
    <definedName name="z" hidden="1">{"PAGE_1",#N/A,FALSE,"MONTH"}</definedName>
    <definedName name="Z_3F84D7F5_9C87_11D5_BA56_00508BDABC29_.wvu.Cols" localSheetId="18" hidden="1">#REF!</definedName>
    <definedName name="Z_3F84D7F5_9C87_11D5_BA56_00508BDABC29_.wvu.Cols" hidden="1">#REF!</definedName>
    <definedName name="Z_3F84D7F5_9C87_11D5_BA56_00508BDABC29_.wvu.PrintArea" localSheetId="18" hidden="1">#REF!</definedName>
    <definedName name="Z_3F84D7F5_9C87_11D5_BA56_00508BDABC29_.wvu.PrintArea" hidden="1">#REF!</definedName>
    <definedName name="Z_3F84D7F5_9C87_11D5_BA56_00508BDABC29_.wvu.PrintTitles" localSheetId="18" hidden="1">#REF!</definedName>
    <definedName name="Z_3F84D7F5_9C87_11D5_BA56_00508BDABC29_.wvu.PrintTitles" hidden="1">#REF!</definedName>
    <definedName name="端局単価情報" localSheetId="2" hidden="1">{#N/A,#N/A,FALSE,"RECAP";#N/A,#N/A,FALSE,"CW_B";#N/A,#N/A,FALSE,"CW_M";#N/A,#N/A,FALSE,"CW_E";#N/A,#N/A,FALSE,"CW_F";#N/A,#N/A,FALSE,"FC_B";#N/A,#N/A,FALSE,"FC_M";#N/A,#N/A,FALSE,"FC_E";#N/A,#N/A,FALSE,"FC_F";#N/A,#N/A,FALSE,"CS"}</definedName>
    <definedName name="端局単価情報" localSheetId="18" hidden="1">{#N/A,#N/A,FALSE,"RECAP";#N/A,#N/A,FALSE,"CW_B";#N/A,#N/A,FALSE,"CW_M";#N/A,#N/A,FALSE,"CW_E";#N/A,#N/A,FALSE,"CW_F";#N/A,#N/A,FALSE,"FC_B";#N/A,#N/A,FALSE,"FC_M";#N/A,#N/A,FALSE,"FC_E";#N/A,#N/A,FALSE,"FC_F";#N/A,#N/A,FALSE,"CS"}</definedName>
    <definedName name="端局単価情報" hidden="1">{#N/A,#N/A,FALSE,"RECAP";#N/A,#N/A,FALSE,"CW_B";#N/A,#N/A,FALSE,"CW_M";#N/A,#N/A,FALSE,"CW_E";#N/A,#N/A,FALSE,"CW_F";#N/A,#N/A,FALSE,"FC_B";#N/A,#N/A,FALSE,"FC_M";#N/A,#N/A,FALSE,"FC_E";#N/A,#N/A,FALSE,"FC_F";#N/A,#N/A,FALSE,"CS"}</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27" l="1"/>
  <c r="G13" i="27" s="1"/>
  <c r="G16" i="27" l="1"/>
  <c r="P21" i="21" l="1"/>
  <c r="O21" i="21"/>
  <c r="N21" i="21"/>
  <c r="M21" i="21"/>
  <c r="L21" i="21"/>
  <c r="K21" i="21"/>
  <c r="J21" i="21"/>
  <c r="I21" i="21"/>
  <c r="H21" i="21"/>
  <c r="G21" i="21"/>
  <c r="F21" i="21"/>
  <c r="E21" i="21"/>
  <c r="D21" i="21"/>
  <c r="P11" i="21"/>
  <c r="O11" i="21"/>
  <c r="N11" i="21"/>
  <c r="M11" i="21"/>
  <c r="L11" i="21"/>
  <c r="K11" i="21"/>
  <c r="J11" i="21"/>
  <c r="C41" i="21" l="1"/>
  <c r="C92" i="5" s="1"/>
  <c r="F141" i="1" l="1"/>
  <c r="F137" i="1"/>
  <c r="F115" i="1" l="1"/>
  <c r="F114" i="1"/>
  <c r="F109" i="1" l="1"/>
  <c r="I11" i="21" l="1"/>
  <c r="H11" i="21"/>
  <c r="G11" i="21"/>
  <c r="F11" i="21"/>
  <c r="E11" i="21"/>
  <c r="D11" i="21"/>
  <c r="F104" i="1" l="1"/>
  <c r="H32" i="20" l="1"/>
  <c r="K26" i="20"/>
  <c r="H20" i="20"/>
  <c r="K14" i="20"/>
  <c r="I14" i="20"/>
  <c r="J14" i="20" s="1"/>
  <c r="L14" i="20" s="1"/>
  <c r="N32" i="20" l="1"/>
  <c r="I19" i="20"/>
  <c r="K19" i="20" s="1"/>
  <c r="L19" i="20" s="1"/>
  <c r="J21" i="20"/>
  <c r="J22" i="20"/>
  <c r="K22" i="20" s="1"/>
  <c r="L22" i="20" s="1"/>
  <c r="I18" i="20"/>
  <c r="H15" i="26" l="1"/>
  <c r="H16" i="25"/>
  <c r="F18" i="16" s="1"/>
  <c r="A13" i="25"/>
  <c r="A14" i="25" s="1"/>
  <c r="A15" i="25" s="1"/>
  <c r="A16" i="25" s="1"/>
  <c r="H12" i="25"/>
  <c r="F13" i="16" s="1"/>
  <c r="G89" i="24"/>
  <c r="G91" i="24" s="1"/>
  <c r="G82" i="24"/>
  <c r="G84" i="24" s="1"/>
  <c r="G69" i="24"/>
  <c r="G71" i="24" s="1"/>
  <c r="G62" i="24"/>
  <c r="G64" i="24" s="1"/>
  <c r="D54" i="24"/>
  <c r="G41" i="24"/>
  <c r="G42" i="24" s="1"/>
  <c r="G43" i="24" s="1"/>
  <c r="E41" i="24"/>
  <c r="I41" i="24" s="1"/>
  <c r="G28" i="24"/>
  <c r="G30" i="24" s="1"/>
  <c r="G21" i="24"/>
  <c r="G23" i="24" s="1"/>
  <c r="A9" i="24"/>
  <c r="A11" i="24" s="1"/>
  <c r="A13" i="24" s="1"/>
  <c r="A16" i="24" s="1"/>
  <c r="A18" i="24" s="1"/>
  <c r="A19" i="24" s="1"/>
  <c r="A20" i="24" s="1"/>
  <c r="A21" i="24" s="1"/>
  <c r="A22" i="24" s="1"/>
  <c r="A23" i="24" s="1"/>
  <c r="A25" i="24" s="1"/>
  <c r="A26" i="24" s="1"/>
  <c r="A27" i="24" s="1"/>
  <c r="A28" i="24" s="1"/>
  <c r="A29" i="24" s="1"/>
  <c r="A30" i="24" s="1"/>
  <c r="A32" i="24" s="1"/>
  <c r="A33" i="24" s="1"/>
  <c r="A34" i="24" s="1"/>
  <c r="A36" i="24" s="1"/>
  <c r="A38" i="24" s="1"/>
  <c r="A40" i="24" s="1"/>
  <c r="A41" i="24" s="1"/>
  <c r="A42" i="24" s="1"/>
  <c r="A43" i="24" s="1"/>
  <c r="A44" i="24" s="1"/>
  <c r="A45" i="24" s="1"/>
  <c r="A46" i="24" s="1"/>
  <c r="A47" i="24" s="1"/>
  <c r="A48" i="24" s="1"/>
  <c r="A49" i="24" s="1"/>
  <c r="A50" i="24" s="1"/>
  <c r="A51" i="24" s="1"/>
  <c r="A52" i="24" s="1"/>
  <c r="A53" i="24" s="1"/>
  <c r="A54" i="24" s="1"/>
  <c r="A57" i="24" s="1"/>
  <c r="A59" i="24" s="1"/>
  <c r="A60" i="24" s="1"/>
  <c r="A61" i="24" s="1"/>
  <c r="A62" i="24" s="1"/>
  <c r="A63" i="24" s="1"/>
  <c r="A64" i="24" s="1"/>
  <c r="A66" i="24" s="1"/>
  <c r="A67" i="24" s="1"/>
  <c r="A68" i="24" s="1"/>
  <c r="A69" i="24" s="1"/>
  <c r="A70" i="24" s="1"/>
  <c r="A71" i="24" s="1"/>
  <c r="A73" i="24" s="1"/>
  <c r="A74" i="24" s="1"/>
  <c r="A75" i="24" s="1"/>
  <c r="A77" i="24" s="1"/>
  <c r="A79" i="24" s="1"/>
  <c r="A80" i="24" s="1"/>
  <c r="A81" i="24" s="1"/>
  <c r="A82" i="24" s="1"/>
  <c r="A83" i="24" s="1"/>
  <c r="A84" i="24" s="1"/>
  <c r="A86" i="24" s="1"/>
  <c r="A87" i="24" s="1"/>
  <c r="A88" i="24" s="1"/>
  <c r="A89" i="24" s="1"/>
  <c r="A90" i="24" s="1"/>
  <c r="A91" i="24" s="1"/>
  <c r="A93" i="24" s="1"/>
  <c r="A94" i="24" s="1"/>
  <c r="A95" i="24" s="1"/>
  <c r="A97" i="24" s="1"/>
  <c r="A99" i="24" s="1"/>
  <c r="A101" i="24" s="1"/>
  <c r="A103" i="24" s="1"/>
  <c r="A105" i="24" s="1"/>
  <c r="G74" i="24" l="1"/>
  <c r="G75" i="24" s="1"/>
  <c r="F65" i="1" s="1"/>
  <c r="G33" i="24"/>
  <c r="E42" i="24"/>
  <c r="E43" i="24" s="1"/>
  <c r="E44" i="24" s="1"/>
  <c r="E45" i="24" s="1"/>
  <c r="E46" i="24" s="1"/>
  <c r="E47" i="24" s="1"/>
  <c r="E48" i="24" s="1"/>
  <c r="E49" i="24" s="1"/>
  <c r="E50" i="24" s="1"/>
  <c r="E51" i="24" s="1"/>
  <c r="E52" i="24" s="1"/>
  <c r="E53" i="24" s="1"/>
  <c r="G94" i="24"/>
  <c r="G95" i="24" s="1"/>
  <c r="F66" i="1" s="1"/>
  <c r="G44" i="24"/>
  <c r="H43" i="24"/>
  <c r="H42" i="24"/>
  <c r="I42" i="24" s="1"/>
  <c r="G45" i="24" l="1"/>
  <c r="H44" i="24"/>
  <c r="I43" i="24"/>
  <c r="I44" i="24" l="1"/>
  <c r="G46" i="24"/>
  <c r="H45" i="24"/>
  <c r="G47" i="24" l="1"/>
  <c r="H46" i="24"/>
  <c r="I45" i="24"/>
  <c r="I46" i="24" s="1"/>
  <c r="G48" i="24" l="1"/>
  <c r="H47" i="24"/>
  <c r="G49" i="24" l="1"/>
  <c r="H48" i="24"/>
  <c r="I47" i="24"/>
  <c r="I48" i="24" s="1"/>
  <c r="G50" i="24" l="1"/>
  <c r="H49" i="24"/>
  <c r="I49" i="24" l="1"/>
  <c r="G51" i="24"/>
  <c r="H50" i="24"/>
  <c r="G52" i="24" l="1"/>
  <c r="H51" i="24"/>
  <c r="I50" i="24"/>
  <c r="I51" i="24" l="1"/>
  <c r="G53" i="24"/>
  <c r="H53" i="24" s="1"/>
  <c r="H52" i="24"/>
  <c r="I52" i="24" l="1"/>
  <c r="I53" i="24" s="1"/>
  <c r="G32" i="24" s="1"/>
  <c r="G34" i="24" s="1"/>
  <c r="F64" i="1" s="1"/>
  <c r="C46" i="21" l="1"/>
  <c r="P26" i="21"/>
  <c r="O26" i="21"/>
  <c r="N26" i="21"/>
  <c r="M26" i="21"/>
  <c r="L26" i="21"/>
  <c r="K26" i="21"/>
  <c r="J26" i="21"/>
  <c r="I26" i="21"/>
  <c r="H26" i="21"/>
  <c r="G26" i="21"/>
  <c r="F26" i="21"/>
  <c r="E26" i="21"/>
  <c r="D26" i="21"/>
  <c r="C24" i="21"/>
  <c r="C23" i="21"/>
  <c r="C22" i="21"/>
  <c r="C21" i="21"/>
  <c r="P16" i="21"/>
  <c r="O16" i="21"/>
  <c r="N16" i="21"/>
  <c r="M16" i="21"/>
  <c r="L16" i="21"/>
  <c r="K16" i="21"/>
  <c r="J16" i="21"/>
  <c r="I16" i="21"/>
  <c r="H16" i="21"/>
  <c r="G16" i="21"/>
  <c r="F16" i="21"/>
  <c r="E16" i="21"/>
  <c r="D16" i="21"/>
  <c r="C14" i="21"/>
  <c r="C13" i="21"/>
  <c r="C33" i="21" s="1"/>
  <c r="C12" i="21"/>
  <c r="C11" i="21"/>
  <c r="C31" i="21" l="1"/>
  <c r="I55" i="5" s="1"/>
  <c r="F55" i="5"/>
  <c r="C16" i="21"/>
  <c r="C34" i="21"/>
  <c r="C32" i="21"/>
  <c r="C26" i="21"/>
  <c r="K67" i="1"/>
  <c r="C36" i="21" l="1"/>
  <c r="A3" i="20"/>
  <c r="A3" i="19"/>
  <c r="A2" i="18"/>
  <c r="S35" i="20"/>
  <c r="S37" i="20" s="1"/>
  <c r="R35" i="20"/>
  <c r="R37" i="20" s="1"/>
  <c r="Q35" i="20"/>
  <c r="Q37" i="20" s="1"/>
  <c r="P35" i="20"/>
  <c r="P37" i="20" s="1"/>
  <c r="N35" i="20"/>
  <c r="N37" i="20" s="1"/>
  <c r="E100" i="18" s="1"/>
  <c r="H35" i="20"/>
  <c r="P26" i="20"/>
  <c r="R26" i="20" s="1"/>
  <c r="I26" i="20"/>
  <c r="L23" i="20"/>
  <c r="K23" i="20"/>
  <c r="J23" i="20"/>
  <c r="I23" i="20"/>
  <c r="H23" i="20"/>
  <c r="A8" i="20"/>
  <c r="A9" i="20" s="1"/>
  <c r="A10" i="20" s="1"/>
  <c r="A13" i="20" s="1"/>
  <c r="A15" i="20" s="1"/>
  <c r="A16" i="20" s="1"/>
  <c r="K94" i="19"/>
  <c r="D94" i="19"/>
  <c r="O93" i="19"/>
  <c r="L93" i="19"/>
  <c r="N93" i="19" s="1"/>
  <c r="O92" i="19"/>
  <c r="N92" i="19"/>
  <c r="L92" i="19"/>
  <c r="O91" i="19"/>
  <c r="L91" i="19"/>
  <c r="N91" i="19" s="1"/>
  <c r="O90" i="19"/>
  <c r="L90" i="19"/>
  <c r="N90" i="19" s="1"/>
  <c r="O89" i="19"/>
  <c r="N89" i="19"/>
  <c r="L89" i="19"/>
  <c r="O88" i="19"/>
  <c r="L88" i="19"/>
  <c r="N88" i="19" s="1"/>
  <c r="O87" i="19"/>
  <c r="L87" i="19"/>
  <c r="N87" i="19" s="1"/>
  <c r="O86" i="19"/>
  <c r="N86" i="19"/>
  <c r="L86" i="19"/>
  <c r="O85" i="19"/>
  <c r="L85" i="19"/>
  <c r="N85" i="19" s="1"/>
  <c r="O84" i="19"/>
  <c r="L84" i="19"/>
  <c r="N84" i="19" s="1"/>
  <c r="O83" i="19"/>
  <c r="L83" i="19"/>
  <c r="N83" i="19" s="1"/>
  <c r="O82" i="19"/>
  <c r="L82" i="19"/>
  <c r="F82" i="19"/>
  <c r="E82" i="19"/>
  <c r="E83" i="19" s="1"/>
  <c r="E84" i="19" s="1"/>
  <c r="E85" i="19" s="1"/>
  <c r="E86" i="19" s="1"/>
  <c r="E87" i="19" s="1"/>
  <c r="E88" i="19" s="1"/>
  <c r="E89" i="19" s="1"/>
  <c r="E90" i="19" s="1"/>
  <c r="E91" i="19" s="1"/>
  <c r="E92" i="19" s="1"/>
  <c r="E93" i="19" s="1"/>
  <c r="P81" i="19"/>
  <c r="I81" i="19"/>
  <c r="G81" i="19"/>
  <c r="G82" i="19" s="1"/>
  <c r="G83" i="19" s="1"/>
  <c r="G69" i="19"/>
  <c r="G71" i="19" s="1"/>
  <c r="G62" i="19"/>
  <c r="G64" i="19" s="1"/>
  <c r="G74" i="19" s="1"/>
  <c r="K52" i="19"/>
  <c r="D52" i="19"/>
  <c r="O51" i="19"/>
  <c r="L51" i="19"/>
  <c r="N51" i="19" s="1"/>
  <c r="O50" i="19"/>
  <c r="L50" i="19"/>
  <c r="N50" i="19" s="1"/>
  <c r="O49" i="19"/>
  <c r="N49" i="19"/>
  <c r="L49" i="19"/>
  <c r="O48" i="19"/>
  <c r="L48" i="19"/>
  <c r="N48" i="19" s="1"/>
  <c r="O47" i="19"/>
  <c r="L47" i="19"/>
  <c r="N47" i="19" s="1"/>
  <c r="O46" i="19"/>
  <c r="N46" i="19"/>
  <c r="L46" i="19"/>
  <c r="O45" i="19"/>
  <c r="L45" i="19"/>
  <c r="N45" i="19" s="1"/>
  <c r="O44" i="19"/>
  <c r="L44" i="19"/>
  <c r="N44" i="19" s="1"/>
  <c r="O43" i="19"/>
  <c r="N43" i="19"/>
  <c r="L43" i="19"/>
  <c r="O42" i="19"/>
  <c r="L42" i="19"/>
  <c r="N42" i="19" s="1"/>
  <c r="O41" i="19"/>
  <c r="L41" i="19"/>
  <c r="N41" i="19" s="1"/>
  <c r="O40" i="19"/>
  <c r="L40" i="19"/>
  <c r="N40" i="19" s="1"/>
  <c r="E40" i="19"/>
  <c r="E41" i="19" s="1"/>
  <c r="E42" i="19" s="1"/>
  <c r="E43" i="19" s="1"/>
  <c r="E44" i="19" s="1"/>
  <c r="E45" i="19" s="1"/>
  <c r="E46" i="19" s="1"/>
  <c r="E47" i="19" s="1"/>
  <c r="E48" i="19" s="1"/>
  <c r="E49" i="19" s="1"/>
  <c r="E50" i="19" s="1"/>
  <c r="E51" i="19" s="1"/>
  <c r="P39" i="19"/>
  <c r="I39" i="19"/>
  <c r="G39" i="19"/>
  <c r="G40" i="19" s="1"/>
  <c r="G27" i="19"/>
  <c r="G29" i="19" s="1"/>
  <c r="G20" i="19"/>
  <c r="G22" i="19" s="1"/>
  <c r="G32" i="19" s="1"/>
  <c r="A8" i="19"/>
  <c r="A12" i="19" s="1"/>
  <c r="A14" i="19" s="1"/>
  <c r="A16" i="19" s="1"/>
  <c r="A17" i="19" s="1"/>
  <c r="A18" i="19" s="1"/>
  <c r="A19" i="19" s="1"/>
  <c r="A20" i="19" s="1"/>
  <c r="A21" i="19" s="1"/>
  <c r="A22" i="19" s="1"/>
  <c r="A24" i="19" s="1"/>
  <c r="A25" i="19" s="1"/>
  <c r="A26" i="19" s="1"/>
  <c r="A27" i="19" s="1"/>
  <c r="A28" i="19" s="1"/>
  <c r="A29" i="19" s="1"/>
  <c r="A31" i="19" s="1"/>
  <c r="A32" i="19" s="1"/>
  <c r="A33" i="19" s="1"/>
  <c r="A35" i="19" s="1"/>
  <c r="A37" i="19" s="1"/>
  <c r="A38" i="19" s="1"/>
  <c r="A39" i="19" s="1"/>
  <c r="A40" i="19" s="1"/>
  <c r="A41" i="19" s="1"/>
  <c r="A42" i="19" s="1"/>
  <c r="A43" i="19" s="1"/>
  <c r="A44" i="19" s="1"/>
  <c r="A45" i="19" s="1"/>
  <c r="A46" i="19" s="1"/>
  <c r="A47" i="19" s="1"/>
  <c r="A48" i="19" s="1"/>
  <c r="A49" i="19" s="1"/>
  <c r="A50" i="19" s="1"/>
  <c r="A51" i="19" s="1"/>
  <c r="J76" i="18"/>
  <c r="F76" i="18"/>
  <c r="H76" i="18" s="1"/>
  <c r="J75" i="18"/>
  <c r="F75" i="18"/>
  <c r="K75" i="18" s="1"/>
  <c r="J66" i="18"/>
  <c r="I66" i="18"/>
  <c r="H66" i="18"/>
  <c r="G66" i="18"/>
  <c r="F66" i="18"/>
  <c r="F64" i="18"/>
  <c r="F63" i="18"/>
  <c r="F62" i="18"/>
  <c r="J60" i="18"/>
  <c r="J67" i="18" s="1"/>
  <c r="I60" i="18"/>
  <c r="I67" i="18" s="1"/>
  <c r="H60" i="18"/>
  <c r="H67" i="18" s="1"/>
  <c r="G60" i="18"/>
  <c r="G67" i="18" s="1"/>
  <c r="H68" i="18" s="1"/>
  <c r="E22" i="18" s="1"/>
  <c r="F59" i="18"/>
  <c r="F58" i="18"/>
  <c r="F57" i="18"/>
  <c r="F56" i="18"/>
  <c r="H45" i="18"/>
  <c r="G45" i="18"/>
  <c r="F45" i="18"/>
  <c r="E45" i="18"/>
  <c r="I44" i="18"/>
  <c r="I43" i="18"/>
  <c r="I42" i="18"/>
  <c r="I41" i="18"/>
  <c r="H38" i="18"/>
  <c r="G38" i="18"/>
  <c r="F38" i="18"/>
  <c r="E38" i="18"/>
  <c r="I37" i="18"/>
  <c r="I36" i="18"/>
  <c r="I35" i="18"/>
  <c r="I34" i="18"/>
  <c r="E14" i="18"/>
  <c r="A7" i="18"/>
  <c r="A9" i="18" s="1"/>
  <c r="A11" i="18" s="1"/>
  <c r="A12" i="18" s="1"/>
  <c r="A13" i="18" s="1"/>
  <c r="A14" i="18" s="1"/>
  <c r="A16" i="18" s="1"/>
  <c r="A18" i="18" s="1"/>
  <c r="A21" i="18" s="1"/>
  <c r="A22" i="18" s="1"/>
  <c r="J26" i="20" l="1"/>
  <c r="I31" i="20"/>
  <c r="K31" i="20" s="1"/>
  <c r="I30" i="20"/>
  <c r="H82" i="19"/>
  <c r="I82" i="19" s="1"/>
  <c r="H37" i="20"/>
  <c r="E86" i="18" s="1"/>
  <c r="L75" i="18"/>
  <c r="E23" i="18"/>
  <c r="G23" i="18" s="1"/>
  <c r="H75" i="18"/>
  <c r="L94" i="19"/>
  <c r="F60" i="18"/>
  <c r="F67" i="18" s="1"/>
  <c r="N82" i="19"/>
  <c r="K76" i="18"/>
  <c r="L76" i="18" s="1"/>
  <c r="I38" i="18"/>
  <c r="I45" i="18"/>
  <c r="A23" i="20"/>
  <c r="A25" i="20" s="1"/>
  <c r="A26" i="20" s="1"/>
  <c r="A27" i="20" s="1"/>
  <c r="A28" i="20" s="1"/>
  <c r="M82" i="19"/>
  <c r="P82" i="19" s="1"/>
  <c r="P83" i="19" s="1"/>
  <c r="G84" i="19"/>
  <c r="H83" i="19"/>
  <c r="G41" i="19"/>
  <c r="H40" i="19"/>
  <c r="M40" i="19" s="1"/>
  <c r="P40" i="19" s="1"/>
  <c r="H31" i="19"/>
  <c r="A52" i="19"/>
  <c r="A54" i="19" s="1"/>
  <c r="A56" i="19" s="1"/>
  <c r="A58" i="19" s="1"/>
  <c r="A59" i="19" s="1"/>
  <c r="A60" i="19" s="1"/>
  <c r="A61" i="19" s="1"/>
  <c r="A62" i="19" s="1"/>
  <c r="A63" i="19" s="1"/>
  <c r="A64" i="19" s="1"/>
  <c r="A66" i="19" s="1"/>
  <c r="A67" i="19" s="1"/>
  <c r="A68" i="19" s="1"/>
  <c r="A69" i="19" s="1"/>
  <c r="A70" i="19" s="1"/>
  <c r="A71" i="19" s="1"/>
  <c r="A73" i="19" s="1"/>
  <c r="A74" i="19" s="1"/>
  <c r="A75" i="19" s="1"/>
  <c r="A77" i="19" s="1"/>
  <c r="A79" i="19" s="1"/>
  <c r="L52" i="19"/>
  <c r="M83" i="19"/>
  <c r="G22" i="18"/>
  <c r="G25" i="18" s="1"/>
  <c r="E25" i="18"/>
  <c r="K68" i="18"/>
  <c r="A23" i="18"/>
  <c r="C25" i="18"/>
  <c r="M75" i="18"/>
  <c r="A25" i="18"/>
  <c r="A26" i="18" s="1"/>
  <c r="A28" i="18" s="1"/>
  <c r="A30" i="18" s="1"/>
  <c r="A33" i="18" s="1"/>
  <c r="A34" i="18" s="1"/>
  <c r="A24" i="18"/>
  <c r="M76" i="18"/>
  <c r="O30" i="20" l="1"/>
  <c r="I35" i="20"/>
  <c r="I37" i="20" s="1"/>
  <c r="E88" i="18" s="1"/>
  <c r="L26" i="20"/>
  <c r="Q26" i="20" s="1"/>
  <c r="S26" i="20" s="1"/>
  <c r="J34" i="20"/>
  <c r="K34" i="20" s="1"/>
  <c r="L34" i="20" s="1"/>
  <c r="J33" i="20"/>
  <c r="I40" i="19"/>
  <c r="A35" i="20"/>
  <c r="A37" i="20" s="1"/>
  <c r="A39" i="20" s="1"/>
  <c r="A40" i="20" s="1"/>
  <c r="A41" i="20" s="1"/>
  <c r="A42" i="20" s="1"/>
  <c r="A43" i="20" s="1"/>
  <c r="A44" i="20" s="1"/>
  <c r="A45" i="20" s="1"/>
  <c r="H41" i="19"/>
  <c r="M41" i="19" s="1"/>
  <c r="P41" i="19" s="1"/>
  <c r="G42" i="19"/>
  <c r="G85" i="19"/>
  <c r="H84" i="19"/>
  <c r="M84" i="19" s="1"/>
  <c r="P84" i="19" s="1"/>
  <c r="A81" i="19"/>
  <c r="A82" i="19" s="1"/>
  <c r="A83" i="19" s="1"/>
  <c r="A84" i="19" s="1"/>
  <c r="A85" i="19" s="1"/>
  <c r="A86" i="19" s="1"/>
  <c r="A87" i="19" s="1"/>
  <c r="A88" i="19" s="1"/>
  <c r="A89" i="19" s="1"/>
  <c r="A90" i="19" s="1"/>
  <c r="A91" i="19" s="1"/>
  <c r="A92" i="19" s="1"/>
  <c r="A93" i="19" s="1"/>
  <c r="A80" i="19"/>
  <c r="I83" i="19"/>
  <c r="I84" i="19" s="1"/>
  <c r="A36" i="18"/>
  <c r="A37" i="18"/>
  <c r="A35" i="18"/>
  <c r="A38" i="18"/>
  <c r="A39" i="18" s="1"/>
  <c r="A41" i="18" s="1"/>
  <c r="C38" i="18"/>
  <c r="O33" i="20" l="1"/>
  <c r="J35" i="20"/>
  <c r="J37" i="20" s="1"/>
  <c r="E89" i="18" s="1"/>
  <c r="L31" i="20"/>
  <c r="L35" i="20" s="1"/>
  <c r="L37" i="20" s="1"/>
  <c r="E97" i="18" s="1"/>
  <c r="K35" i="20"/>
  <c r="K37" i="20" s="1"/>
  <c r="O35" i="20"/>
  <c r="O37" i="20" s="1"/>
  <c r="E101" i="18" s="1"/>
  <c r="I41" i="19"/>
  <c r="A94" i="19"/>
  <c r="A96" i="19" s="1"/>
  <c r="A98" i="19" s="1"/>
  <c r="A100" i="19" s="1"/>
  <c r="A102" i="19" s="1"/>
  <c r="A104" i="19" s="1"/>
  <c r="A106" i="19" s="1"/>
  <c r="H73" i="19"/>
  <c r="H85" i="19"/>
  <c r="M85" i="19" s="1"/>
  <c r="P85" i="19" s="1"/>
  <c r="G86" i="19"/>
  <c r="H42" i="19"/>
  <c r="M42" i="19" s="1"/>
  <c r="P42" i="19" s="1"/>
  <c r="G43" i="19"/>
  <c r="A43" i="18"/>
  <c r="A42" i="18"/>
  <c r="C45" i="18"/>
  <c r="A45" i="18"/>
  <c r="A46" i="18" s="1"/>
  <c r="A48" i="18" s="1"/>
  <c r="A50" i="18" s="1"/>
  <c r="A51" i="18" s="1"/>
  <c r="A53" i="18" s="1"/>
  <c r="A55" i="18" s="1"/>
  <c r="A56" i="18" s="1"/>
  <c r="A44" i="18"/>
  <c r="H42" i="20" l="1"/>
  <c r="E92" i="18"/>
  <c r="E102" i="18" s="1"/>
  <c r="I42" i="19"/>
  <c r="G87" i="19"/>
  <c r="H86" i="19"/>
  <c r="M86" i="19" s="1"/>
  <c r="P86" i="19" s="1"/>
  <c r="I85" i="19"/>
  <c r="G44" i="19"/>
  <c r="H43" i="19"/>
  <c r="M43" i="19" s="1"/>
  <c r="P43" i="19" s="1"/>
  <c r="A59" i="18"/>
  <c r="C60" i="18"/>
  <c r="A58" i="18"/>
  <c r="A57" i="18"/>
  <c r="A60" i="18"/>
  <c r="I86" i="19" l="1"/>
  <c r="I87" i="19" s="1"/>
  <c r="G45" i="19"/>
  <c r="H44" i="19"/>
  <c r="M44" i="19" s="1"/>
  <c r="P44" i="19" s="1"/>
  <c r="G88" i="19"/>
  <c r="H87" i="19"/>
  <c r="M87" i="19" s="1"/>
  <c r="P87" i="19" s="1"/>
  <c r="I43" i="19"/>
  <c r="A62" i="18"/>
  <c r="I44" i="19" l="1"/>
  <c r="G89" i="19"/>
  <c r="H88" i="19"/>
  <c r="M88" i="19" s="1"/>
  <c r="P88" i="19" s="1"/>
  <c r="H45" i="19"/>
  <c r="M45" i="19" s="1"/>
  <c r="P45" i="19" s="1"/>
  <c r="G46" i="19"/>
  <c r="C66" i="18"/>
  <c r="A66" i="18"/>
  <c r="A65" i="18"/>
  <c r="A64" i="18"/>
  <c r="A63" i="18"/>
  <c r="I45" i="19" l="1"/>
  <c r="I46" i="19" s="1"/>
  <c r="I88" i="19"/>
  <c r="H46" i="19"/>
  <c r="M46" i="19" s="1"/>
  <c r="P46" i="19" s="1"/>
  <c r="G47" i="19"/>
  <c r="H89" i="19"/>
  <c r="M89" i="19" s="1"/>
  <c r="P89" i="19" s="1"/>
  <c r="G90" i="19"/>
  <c r="A67" i="18"/>
  <c r="E67" i="18"/>
  <c r="I89" i="19" l="1"/>
  <c r="G91" i="19"/>
  <c r="H90" i="19"/>
  <c r="M90" i="19" s="1"/>
  <c r="P90" i="19" s="1"/>
  <c r="G48" i="19"/>
  <c r="H47" i="19"/>
  <c r="M47" i="19" s="1"/>
  <c r="P47" i="19" s="1"/>
  <c r="E68" i="18"/>
  <c r="A68" i="18"/>
  <c r="A70" i="18" s="1"/>
  <c r="A71" i="18" s="1"/>
  <c r="A73" i="18" s="1"/>
  <c r="A74" i="18" s="1"/>
  <c r="A75" i="18" s="1"/>
  <c r="I47" i="19" l="1"/>
  <c r="G49" i="19"/>
  <c r="H48" i="19"/>
  <c r="M48" i="19" s="1"/>
  <c r="P48" i="19" s="1"/>
  <c r="I90" i="19"/>
  <c r="G92" i="19"/>
  <c r="H91" i="19"/>
  <c r="M91" i="19" s="1"/>
  <c r="P91" i="19" s="1"/>
  <c r="A78" i="18"/>
  <c r="A79" i="18" s="1"/>
  <c r="A81" i="18" s="1"/>
  <c r="A83" i="18" s="1"/>
  <c r="A85" i="18" s="1"/>
  <c r="A86" i="18" s="1"/>
  <c r="A87" i="18" s="1"/>
  <c r="A88" i="18" s="1"/>
  <c r="A89" i="18" s="1"/>
  <c r="A90" i="18" s="1"/>
  <c r="A91" i="18" s="1"/>
  <c r="A92" i="18" s="1"/>
  <c r="A93" i="18" s="1"/>
  <c r="A94" i="18" s="1"/>
  <c r="A95" i="18" s="1"/>
  <c r="A96" i="18" s="1"/>
  <c r="A97" i="18" s="1"/>
  <c r="A98" i="18" s="1"/>
  <c r="A99" i="18" s="1"/>
  <c r="A100" i="18" s="1"/>
  <c r="A101" i="18" s="1"/>
  <c r="A102" i="18" s="1"/>
  <c r="A104" i="18" s="1"/>
  <c r="A106" i="18" s="1"/>
  <c r="A108" i="18" s="1"/>
  <c r="A110" i="18" s="1"/>
  <c r="A112" i="18" s="1"/>
  <c r="A114" i="18" s="1"/>
  <c r="A116" i="18" s="1"/>
  <c r="A118" i="18" s="1"/>
  <c r="A120" i="18" s="1"/>
  <c r="A123" i="18" s="1"/>
  <c r="A76" i="18"/>
  <c r="G93" i="19" l="1"/>
  <c r="H93" i="19" s="1"/>
  <c r="M93" i="19" s="1"/>
  <c r="H92" i="19"/>
  <c r="M92" i="19" s="1"/>
  <c r="P92" i="19" s="1"/>
  <c r="I91" i="19"/>
  <c r="I92" i="19" s="1"/>
  <c r="G50" i="19"/>
  <c r="H49" i="19"/>
  <c r="M49" i="19" s="1"/>
  <c r="P49" i="19" s="1"/>
  <c r="I48" i="19"/>
  <c r="I93" i="19" l="1"/>
  <c r="P93" i="19"/>
  <c r="G73" i="19" s="1"/>
  <c r="G75" i="19" s="1"/>
  <c r="I49" i="19"/>
  <c r="H50" i="19"/>
  <c r="M50" i="19" s="1"/>
  <c r="P50" i="19" s="1"/>
  <c r="G51" i="19"/>
  <c r="H51" i="19" s="1"/>
  <c r="M51" i="19" s="1"/>
  <c r="P51" i="19" l="1"/>
  <c r="G31" i="19" s="1"/>
  <c r="G33" i="19" s="1"/>
  <c r="I50" i="19"/>
  <c r="I51" i="19" s="1"/>
  <c r="G47" i="10" l="1"/>
  <c r="G46" i="10"/>
  <c r="G45" i="10"/>
  <c r="G44" i="10"/>
  <c r="G43" i="10"/>
  <c r="G42" i="10"/>
  <c r="F19" i="13" l="1"/>
  <c r="F24" i="13" s="1"/>
  <c r="D67" i="6"/>
  <c r="D43" i="6"/>
  <c r="F128" i="1"/>
  <c r="F117" i="1"/>
  <c r="K116" i="1"/>
  <c r="K125" i="1"/>
  <c r="K108" i="1"/>
  <c r="K106" i="1"/>
  <c r="F110" i="1"/>
  <c r="F111" i="1" s="1"/>
  <c r="K63" i="1"/>
  <c r="H24" i="6"/>
  <c r="F79" i="1" s="1"/>
  <c r="F58" i="1"/>
  <c r="F56" i="1"/>
  <c r="F179" i="1"/>
  <c r="F26" i="14"/>
  <c r="G20" i="16"/>
  <c r="F20" i="16"/>
  <c r="K15" i="16"/>
  <c r="G15" i="16"/>
  <c r="F15" i="16"/>
  <c r="A157" i="1"/>
  <c r="A199" i="1" s="1"/>
  <c r="A5" i="5"/>
  <c r="A46" i="5"/>
  <c r="F29" i="15"/>
  <c r="F30" i="15" s="1"/>
  <c r="C41" i="7"/>
  <c r="F28" i="13" l="1"/>
  <c r="F30" i="13" s="1"/>
  <c r="F21" i="13"/>
  <c r="D24" i="6"/>
  <c r="I61" i="5"/>
  <c r="E29" i="4"/>
  <c r="E28" i="4"/>
  <c r="H28" i="3"/>
  <c r="E24" i="3"/>
  <c r="I177" i="1"/>
  <c r="I176" i="1"/>
  <c r="I175" i="1"/>
  <c r="I174" i="1"/>
  <c r="I179" i="1" l="1"/>
  <c r="K179" i="1" s="1"/>
  <c r="K20" i="16" l="1"/>
  <c r="J20" i="16"/>
  <c r="I20" i="16"/>
  <c r="H20" i="16"/>
  <c r="J13" i="16"/>
  <c r="J15" i="16" s="1"/>
  <c r="I13" i="16"/>
  <c r="I15" i="16" s="1"/>
  <c r="H13" i="16"/>
  <c r="H15" i="16" s="1"/>
  <c r="L21" i="16" l="1"/>
  <c r="F221" i="1" s="1"/>
  <c r="L16" i="16"/>
  <c r="F220" i="1" s="1"/>
  <c r="C64" i="10"/>
  <c r="F131" i="1" l="1"/>
  <c r="E19" i="4"/>
  <c r="E23" i="4" s="1"/>
  <c r="I47" i="10"/>
  <c r="H17" i="26" l="1"/>
  <c r="H19" i="26" s="1"/>
  <c r="F138" i="1" s="1"/>
  <c r="F135" i="1"/>
  <c r="H21" i="26" s="1"/>
  <c r="E25" i="14"/>
  <c r="E28" i="14" s="1"/>
  <c r="D25" i="14"/>
  <c r="D28" i="14" s="1"/>
  <c r="H23" i="26" l="1"/>
  <c r="F142" i="1" s="1"/>
  <c r="E30" i="4" s="1"/>
  <c r="F28" i="14"/>
  <c r="E12" i="28"/>
  <c r="F57" i="5"/>
  <c r="F65" i="5" s="1"/>
  <c r="I57" i="5"/>
  <c r="I65" i="5" s="1"/>
  <c r="F61" i="5"/>
  <c r="C94" i="5"/>
  <c r="H94" i="5"/>
  <c r="C98" i="5"/>
  <c r="H98" i="5"/>
  <c r="J98" i="5"/>
  <c r="F11" i="14"/>
  <c r="F12" i="14"/>
  <c r="F13" i="14"/>
  <c r="F14" i="14"/>
  <c r="F15" i="14"/>
  <c r="F16" i="14"/>
  <c r="D17" i="14"/>
  <c r="D30" i="14" s="1"/>
  <c r="E17" i="14"/>
  <c r="F20" i="14"/>
  <c r="F21" i="14"/>
  <c r="F22" i="14"/>
  <c r="F23" i="14"/>
  <c r="F24" i="14"/>
  <c r="F25" i="14"/>
  <c r="F27" i="14"/>
  <c r="K194" i="1"/>
  <c r="F15" i="1" s="1"/>
  <c r="E24" i="4"/>
  <c r="E25" i="4"/>
  <c r="E26" i="4"/>
  <c r="K20" i="3"/>
  <c r="K24" i="3"/>
  <c r="F43" i="1"/>
  <c r="E24" i="6"/>
  <c r="F45" i="1" s="1"/>
  <c r="G24" i="6"/>
  <c r="F75" i="1" s="1"/>
  <c r="I24" i="6"/>
  <c r="F80" i="1" s="1"/>
  <c r="J24" i="6"/>
  <c r="F50" i="1" s="1"/>
  <c r="K24" i="6"/>
  <c r="F52" i="1" s="1"/>
  <c r="F71" i="1"/>
  <c r="K71" i="1" s="1"/>
  <c r="E43" i="6"/>
  <c r="F72" i="1" s="1"/>
  <c r="K72" i="1" s="1"/>
  <c r="F54" i="6"/>
  <c r="F55" i="6"/>
  <c r="F56" i="6"/>
  <c r="F57" i="6"/>
  <c r="F58" i="6"/>
  <c r="F59" i="6"/>
  <c r="F60" i="6"/>
  <c r="F61" i="6"/>
  <c r="F62" i="6"/>
  <c r="F63" i="6"/>
  <c r="F64" i="6"/>
  <c r="F65" i="6"/>
  <c r="F66" i="6"/>
  <c r="E67" i="6"/>
  <c r="F67" i="6" s="1"/>
  <c r="K72" i="6"/>
  <c r="K73" i="6"/>
  <c r="F74" i="6"/>
  <c r="I22" i="7"/>
  <c r="K185" i="1" s="1"/>
  <c r="F21" i="7"/>
  <c r="D41" i="7"/>
  <c r="F22" i="7" s="1"/>
  <c r="F14" i="7" s="1"/>
  <c r="E41" i="7"/>
  <c r="F13" i="7" s="1"/>
  <c r="F41" i="7"/>
  <c r="F15" i="7" s="1"/>
  <c r="G41" i="7"/>
  <c r="F16" i="7" s="1"/>
  <c r="E17" i="8"/>
  <c r="E38" i="8" s="1"/>
  <c r="F24" i="10"/>
  <c r="G24" i="10" s="1"/>
  <c r="F25" i="10"/>
  <c r="G25" i="10" s="1"/>
  <c r="F26" i="10"/>
  <c r="G26" i="10" s="1"/>
  <c r="F27" i="10"/>
  <c r="G27" i="10" s="1"/>
  <c r="F28" i="10"/>
  <c r="G28" i="10" s="1"/>
  <c r="F29" i="10"/>
  <c r="G29" i="10" s="1"/>
  <c r="F30" i="10"/>
  <c r="G30" i="10" s="1"/>
  <c r="F31" i="10"/>
  <c r="G31" i="10" s="1"/>
  <c r="F32" i="10"/>
  <c r="G32" i="10" s="1"/>
  <c r="F33" i="10"/>
  <c r="G33" i="10" s="1"/>
  <c r="F34" i="10"/>
  <c r="G34" i="10" s="1"/>
  <c r="F35" i="10"/>
  <c r="G35" i="10" s="1"/>
  <c r="F36" i="10"/>
  <c r="G36" i="10" s="1"/>
  <c r="E37" i="10"/>
  <c r="I42" i="10"/>
  <c r="I43" i="10"/>
  <c r="I44" i="10"/>
  <c r="I45" i="10"/>
  <c r="I46" i="10"/>
  <c r="D48" i="10"/>
  <c r="D55" i="10" s="1"/>
  <c r="H48" i="10"/>
  <c r="H55" i="10" s="1"/>
  <c r="G51" i="10"/>
  <c r="G52" i="10"/>
  <c r="G53" i="10"/>
  <c r="G54" i="10"/>
  <c r="F16" i="11"/>
  <c r="F35" i="11"/>
  <c r="F37" i="11" s="1"/>
  <c r="M36" i="1"/>
  <c r="M37" i="1"/>
  <c r="K42" i="1"/>
  <c r="K44" i="1"/>
  <c r="K49" i="1"/>
  <c r="K51" i="1"/>
  <c r="M89" i="1"/>
  <c r="M90" i="1"/>
  <c r="M158" i="1"/>
  <c r="M159" i="1"/>
  <c r="H185" i="1"/>
  <c r="F13" i="4" s="1"/>
  <c r="I185" i="1"/>
  <c r="H13" i="4" s="1"/>
  <c r="I186" i="1"/>
  <c r="H14" i="4" s="1"/>
  <c r="M200" i="1"/>
  <c r="M201" i="1"/>
  <c r="G13" i="3" l="1"/>
  <c r="E18" i="3" s="1"/>
  <c r="E20" i="3" s="1"/>
  <c r="E28" i="3" s="1"/>
  <c r="B11" i="8"/>
  <c r="K56" i="1"/>
  <c r="H102" i="5"/>
  <c r="F184" i="1"/>
  <c r="H21" i="7"/>
  <c r="G56" i="10"/>
  <c r="G57" i="10" s="1"/>
  <c r="I37" i="10"/>
  <c r="F17" i="7"/>
  <c r="F23" i="7" s="1"/>
  <c r="K28" i="3"/>
  <c r="I48" i="10"/>
  <c r="F59" i="1"/>
  <c r="K58" i="1"/>
  <c r="F53" i="1"/>
  <c r="F57" i="1"/>
  <c r="F46" i="1"/>
  <c r="C102" i="5"/>
  <c r="F17" i="14"/>
  <c r="K192" i="1" s="1"/>
  <c r="F14" i="1" s="1"/>
  <c r="F18" i="1" s="1"/>
  <c r="F185" i="1"/>
  <c r="E13" i="4" s="1"/>
  <c r="I115" i="1"/>
  <c r="K74" i="6"/>
  <c r="F69" i="1" s="1"/>
  <c r="E26" i="8"/>
  <c r="E30" i="8"/>
  <c r="E34" i="8"/>
  <c r="E43" i="8"/>
  <c r="E46" i="8"/>
  <c r="E49" i="8"/>
  <c r="E25" i="8"/>
  <c r="E42" i="8"/>
  <c r="E48" i="8"/>
  <c r="E23" i="8"/>
  <c r="E27" i="8"/>
  <c r="E31" i="8"/>
  <c r="E44" i="8"/>
  <c r="E47" i="8"/>
  <c r="E50" i="8"/>
  <c r="E24" i="8"/>
  <c r="E28" i="8"/>
  <c r="E32" i="8"/>
  <c r="E41" i="8"/>
  <c r="E45" i="8"/>
  <c r="E51" i="8"/>
  <c r="E29" i="8"/>
  <c r="E33" i="8"/>
  <c r="E52" i="8"/>
  <c r="E30" i="14"/>
  <c r="F30" i="14" s="1"/>
  <c r="H25" i="10"/>
  <c r="H27" i="10"/>
  <c r="H31" i="10"/>
  <c r="H35" i="10"/>
  <c r="I13" i="4"/>
  <c r="K164" i="1"/>
  <c r="F78" i="1"/>
  <c r="F81" i="1" s="1"/>
  <c r="F24" i="6"/>
  <c r="F70" i="1" s="1"/>
  <c r="K70" i="1" s="1"/>
  <c r="G37" i="10"/>
  <c r="G48" i="10"/>
  <c r="H34" i="10"/>
  <c r="H36" i="10"/>
  <c r="H32" i="10"/>
  <c r="H28" i="10"/>
  <c r="H24" i="10"/>
  <c r="H30" i="10"/>
  <c r="H26" i="10"/>
  <c r="H33" i="10"/>
  <c r="H29" i="10"/>
  <c r="F186" i="1" l="1"/>
  <c r="F26" i="3"/>
  <c r="G26" i="3" s="1"/>
  <c r="I26" i="3" s="1"/>
  <c r="F22" i="3"/>
  <c r="G22" i="3" s="1"/>
  <c r="F16" i="3"/>
  <c r="F18" i="3"/>
  <c r="G18" i="3" s="1"/>
  <c r="F19" i="3"/>
  <c r="G19" i="3" s="1"/>
  <c r="I19" i="3" s="1"/>
  <c r="F23" i="3"/>
  <c r="G23" i="3" s="1"/>
  <c r="I23" i="3" s="1"/>
  <c r="E12" i="4"/>
  <c r="I184" i="1"/>
  <c r="H12" i="4" s="1"/>
  <c r="F24" i="7"/>
  <c r="G21" i="7" s="1"/>
  <c r="H184" i="1" s="1"/>
  <c r="F12" i="4" s="1"/>
  <c r="F60" i="1"/>
  <c r="K115" i="1"/>
  <c r="K69" i="1"/>
  <c r="F73" i="1"/>
  <c r="K168" i="1"/>
  <c r="K170" i="1" s="1"/>
  <c r="I98" i="1"/>
  <c r="K98" i="1" s="1"/>
  <c r="I101" i="1"/>
  <c r="K101" i="1" s="1"/>
  <c r="I99" i="1"/>
  <c r="K99" i="1" s="1"/>
  <c r="I102" i="1"/>
  <c r="K102" i="1" s="1"/>
  <c r="I122" i="1"/>
  <c r="K122" i="1" s="1"/>
  <c r="I100" i="1"/>
  <c r="K100" i="1" s="1"/>
  <c r="I121" i="1"/>
  <c r="K121" i="1" s="1"/>
  <c r="I52" i="1"/>
  <c r="K52" i="1" s="1"/>
  <c r="I45" i="1"/>
  <c r="K45" i="1" s="1"/>
  <c r="I55" i="10"/>
  <c r="G55" i="10"/>
  <c r="D15" i="10" s="1"/>
  <c r="H37" i="10"/>
  <c r="F188" i="1" l="1"/>
  <c r="E14" i="4"/>
  <c r="E15" i="4" s="1"/>
  <c r="I12" i="4"/>
  <c r="E21" i="4" s="1"/>
  <c r="I21" i="7"/>
  <c r="G23" i="7"/>
  <c r="G20" i="3"/>
  <c r="G16" i="3"/>
  <c r="I16" i="3" s="1"/>
  <c r="F28" i="3"/>
  <c r="I22" i="3"/>
  <c r="I24" i="3" s="1"/>
  <c r="G24" i="3"/>
  <c r="G28" i="3" s="1"/>
  <c r="I20" i="5"/>
  <c r="F83" i="1"/>
  <c r="K59" i="1"/>
  <c r="I17" i="1"/>
  <c r="K17" i="1" s="1"/>
  <c r="I114" i="1"/>
  <c r="K114" i="1" s="1"/>
  <c r="I96" i="1"/>
  <c r="K96" i="1" s="1"/>
  <c r="I50" i="1"/>
  <c r="K50" i="1" s="1"/>
  <c r="I15" i="1"/>
  <c r="K15" i="1" s="1"/>
  <c r="I109" i="1"/>
  <c r="K109" i="1" s="1"/>
  <c r="I95" i="1"/>
  <c r="K95" i="1" s="1"/>
  <c r="I43" i="1"/>
  <c r="K43" i="1" s="1"/>
  <c r="I14" i="1"/>
  <c r="K14" i="1" s="1"/>
  <c r="I104" i="1"/>
  <c r="K104" i="1" s="1"/>
  <c r="I79" i="1"/>
  <c r="K79" i="1" s="1"/>
  <c r="I97" i="1"/>
  <c r="K97" i="1" s="1"/>
  <c r="I75" i="1"/>
  <c r="K75" i="1" s="1"/>
  <c r="I16" i="1"/>
  <c r="K16" i="1" s="1"/>
  <c r="D37" i="3"/>
  <c r="F20" i="1"/>
  <c r="K20" i="1" s="1"/>
  <c r="D14" i="10"/>
  <c r="D16" i="10" s="1"/>
  <c r="H186" i="1" l="1"/>
  <c r="F14" i="4" s="1"/>
  <c r="I14" i="4" s="1"/>
  <c r="I15" i="4" s="1"/>
  <c r="E20" i="4" s="1"/>
  <c r="I23" i="7"/>
  <c r="K186" i="1" s="1"/>
  <c r="K184" i="1"/>
  <c r="K117" i="1"/>
  <c r="K110" i="1"/>
  <c r="K111" i="1" s="1"/>
  <c r="K53" i="1"/>
  <c r="K57" i="1"/>
  <c r="K46" i="1"/>
  <c r="K18" i="1"/>
  <c r="I27" i="5" s="1"/>
  <c r="I12" i="5"/>
  <c r="I21" i="5" s="1"/>
  <c r="K21" i="5" s="1"/>
  <c r="I24" i="7" l="1"/>
  <c r="K188" i="1"/>
  <c r="K60" i="1"/>
  <c r="K78" i="1"/>
  <c r="I46" i="1"/>
  <c r="I124" i="1" s="1"/>
  <c r="K124" i="1" s="1"/>
  <c r="I28" i="5"/>
  <c r="K28" i="5" s="1"/>
  <c r="J39" i="4"/>
  <c r="I13" i="5"/>
  <c r="I16" i="5"/>
  <c r="I60" i="1" l="1"/>
  <c r="H28" i="4" s="1"/>
  <c r="I126" i="1"/>
  <c r="K126" i="1" s="1"/>
  <c r="I127" i="1"/>
  <c r="K127" i="1" s="1"/>
  <c r="I80" i="1"/>
  <c r="K80" i="1" s="1"/>
  <c r="F132" i="1"/>
  <c r="F146" i="1"/>
  <c r="I17" i="5"/>
  <c r="K17" i="5" s="1"/>
  <c r="K128" i="1" l="1"/>
  <c r="I65" i="1"/>
  <c r="K65" i="1" s="1"/>
  <c r="I142" i="1"/>
  <c r="K142" i="1" s="1"/>
  <c r="I66" i="1"/>
  <c r="K66" i="1" s="1"/>
  <c r="I141" i="1"/>
  <c r="K141" i="1" s="1"/>
  <c r="I64" i="1"/>
  <c r="K64" i="1" s="1"/>
  <c r="I140" i="1"/>
  <c r="K140" i="1" s="1"/>
  <c r="I68" i="1"/>
  <c r="K68" i="1" s="1"/>
  <c r="K81" i="1"/>
  <c r="F139" i="1"/>
  <c r="K139" i="1" s="1"/>
  <c r="H29" i="4"/>
  <c r="I28" i="4"/>
  <c r="I24" i="5"/>
  <c r="K73" i="1" l="1"/>
  <c r="K83" i="1" s="1"/>
  <c r="K143" i="1"/>
  <c r="J36" i="4" s="1"/>
  <c r="F143" i="1"/>
  <c r="F148" i="1" s="1"/>
  <c r="I25" i="5"/>
  <c r="K25" i="5" s="1"/>
  <c r="K30" i="5" s="1"/>
  <c r="I29" i="4"/>
  <c r="H30" i="4"/>
  <c r="I30" i="4" s="1"/>
  <c r="I33" i="5" l="1"/>
  <c r="I34" i="5" s="1"/>
  <c r="K34" i="5" s="1"/>
  <c r="K146" i="1"/>
  <c r="J7" i="4"/>
  <c r="J16" i="4" s="1"/>
  <c r="I27" i="4" s="1"/>
  <c r="I31" i="4" s="1"/>
  <c r="J31" i="4" s="1"/>
  <c r="J33" i="4" s="1"/>
  <c r="G59" i="5"/>
  <c r="H59" i="5" s="1"/>
  <c r="G56" i="5"/>
  <c r="H56" i="5" s="1"/>
  <c r="G60" i="5"/>
  <c r="H60" i="5" s="1"/>
  <c r="G63" i="5"/>
  <c r="H63" i="5" s="1"/>
  <c r="G55" i="5"/>
  <c r="H55" i="5" s="1"/>
  <c r="K148" i="1" l="1"/>
  <c r="J35" i="4"/>
  <c r="J37" i="4" s="1"/>
  <c r="J38" i="4" s="1"/>
  <c r="J40" i="4" s="1"/>
  <c r="F92" i="5" s="1"/>
  <c r="I37" i="5"/>
  <c r="I38" i="5" s="1"/>
  <c r="K38" i="5" s="1"/>
  <c r="K40" i="5" s="1"/>
  <c r="J60" i="5" s="1"/>
  <c r="K60" i="5" s="1"/>
  <c r="H61" i="5"/>
  <c r="H57" i="5"/>
  <c r="D92" i="5" l="1"/>
  <c r="G92" i="5" s="1"/>
  <c r="J56" i="5"/>
  <c r="K56" i="5" s="1"/>
  <c r="J63" i="5"/>
  <c r="K63" i="5" s="1"/>
  <c r="D96" i="5"/>
  <c r="D97" i="5"/>
  <c r="J59" i="5"/>
  <c r="K59" i="5" s="1"/>
  <c r="K61" i="5" s="1"/>
  <c r="D93" i="5"/>
  <c r="J55" i="5"/>
  <c r="K55" i="5" s="1"/>
  <c r="D100" i="5"/>
  <c r="H65" i="5"/>
  <c r="F93" i="5"/>
  <c r="F96" i="5"/>
  <c r="F97" i="5"/>
  <c r="F100" i="5"/>
  <c r="K57" i="5" l="1"/>
  <c r="K65" i="5" s="1"/>
  <c r="I96" i="5"/>
  <c r="K96" i="5" s="1"/>
  <c r="D98" i="5"/>
  <c r="G93" i="5"/>
  <c r="G94" i="5" s="1"/>
  <c r="D94" i="5"/>
  <c r="I92" i="5"/>
  <c r="I100" i="5"/>
  <c r="K100" i="5" s="1"/>
  <c r="F98" i="5"/>
  <c r="G96" i="5"/>
  <c r="G100" i="5"/>
  <c r="G97" i="5"/>
  <c r="I97" i="5"/>
  <c r="K97" i="5" s="1"/>
  <c r="I93" i="5"/>
  <c r="K93" i="5" s="1"/>
  <c r="F94" i="5"/>
  <c r="F29" i="1" s="1"/>
  <c r="D102" i="5" l="1"/>
  <c r="F11" i="8"/>
  <c r="H56" i="8" s="1"/>
  <c r="G98" i="5"/>
  <c r="G102" i="5" s="1"/>
  <c r="F102" i="5"/>
  <c r="F150" i="1" s="1"/>
  <c r="K150" i="1" s="1"/>
  <c r="I98" i="5"/>
  <c r="I94" i="5"/>
  <c r="K98" i="5"/>
  <c r="D23" i="8" l="1"/>
  <c r="G23" i="8" s="1"/>
  <c r="I23" i="8" s="1"/>
  <c r="K152" i="1"/>
  <c r="F152" i="1"/>
  <c r="I102" i="5"/>
  <c r="I18" i="3" s="1"/>
  <c r="I20" i="3" s="1"/>
  <c r="I28" i="3" s="1"/>
  <c r="D24" i="8"/>
  <c r="G24" i="8" s="1"/>
  <c r="D34" i="8"/>
  <c r="G34" i="8" s="1"/>
  <c r="I34" i="8" s="1"/>
  <c r="D30" i="8"/>
  <c r="G30" i="8" s="1"/>
  <c r="I30" i="8" s="1"/>
  <c r="D27" i="8"/>
  <c r="G27" i="8" s="1"/>
  <c r="I27" i="8" s="1"/>
  <c r="K11" i="1" l="1"/>
  <c r="I24" i="8"/>
  <c r="D26" i="8"/>
  <c r="G26" i="8" s="1"/>
  <c r="I26" i="8" s="1"/>
  <c r="D29" i="8"/>
  <c r="G29" i="8" s="1"/>
  <c r="I29" i="8" s="1"/>
  <c r="D32" i="8"/>
  <c r="G32" i="8" s="1"/>
  <c r="I32" i="8" s="1"/>
  <c r="D33" i="8"/>
  <c r="G33" i="8" s="1"/>
  <c r="I33" i="8" s="1"/>
  <c r="D31" i="8"/>
  <c r="G31" i="8" s="1"/>
  <c r="I31" i="8" s="1"/>
  <c r="D28" i="8"/>
  <c r="G28" i="8" s="1"/>
  <c r="I28" i="8" s="1"/>
  <c r="D25" i="8"/>
  <c r="G25" i="8" s="1"/>
  <c r="I25" i="8" s="1"/>
  <c r="G35" i="8" l="1"/>
  <c r="I35" i="8"/>
  <c r="D38" i="8" s="1"/>
  <c r="G38" i="8" s="1"/>
  <c r="I38" i="8" s="1"/>
  <c r="H41" i="8" l="1"/>
  <c r="D41" i="8"/>
  <c r="G41" i="8" l="1"/>
  <c r="I41" i="8"/>
  <c r="D42" i="8" s="1"/>
  <c r="H44" i="8"/>
  <c r="H49" i="8"/>
  <c r="H42" i="8"/>
  <c r="H52" i="8"/>
  <c r="H47" i="8"/>
  <c r="H50" i="8"/>
  <c r="H48" i="8"/>
  <c r="H43" i="8"/>
  <c r="H51" i="8"/>
  <c r="H45" i="8"/>
  <c r="H46" i="8"/>
  <c r="H55" i="8" l="1"/>
  <c r="H57" i="8" s="1"/>
  <c r="J31" i="3" s="1"/>
  <c r="J26" i="3" s="1"/>
  <c r="L26" i="3" s="1"/>
  <c r="I42" i="8"/>
  <c r="D43" i="8" s="1"/>
  <c r="G42" i="8"/>
  <c r="J22" i="3" l="1"/>
  <c r="L22" i="3" s="1"/>
  <c r="J18" i="3"/>
  <c r="L18" i="3" s="1"/>
  <c r="J16" i="3"/>
  <c r="J19" i="3"/>
  <c r="L19" i="3" s="1"/>
  <c r="J23" i="3"/>
  <c r="L23" i="3" s="1"/>
  <c r="I43" i="8"/>
  <c r="D44" i="8" s="1"/>
  <c r="G43" i="8"/>
  <c r="L24" i="3" l="1"/>
  <c r="J24" i="3"/>
  <c r="J20" i="3"/>
  <c r="L16" i="3"/>
  <c r="L20" i="3"/>
  <c r="I44" i="8"/>
  <c r="D45" i="8" s="1"/>
  <c r="G44" i="8"/>
  <c r="J28" i="3" l="1"/>
  <c r="L28" i="3"/>
  <c r="G45" i="8"/>
  <c r="I45" i="8"/>
  <c r="D46" i="8" s="1"/>
  <c r="J92" i="5" l="1"/>
  <c r="F21" i="1"/>
  <c r="K21" i="1" s="1"/>
  <c r="K23" i="1" s="1"/>
  <c r="G46" i="8"/>
  <c r="I46" i="8"/>
  <c r="D47" i="8" s="1"/>
  <c r="J94" i="5" l="1"/>
  <c r="J102" i="5" s="1"/>
  <c r="K92" i="5"/>
  <c r="K94" i="5" s="1"/>
  <c r="G47" i="8"/>
  <c r="I47" i="8"/>
  <c r="D48" i="8" s="1"/>
  <c r="F28" i="1" l="1"/>
  <c r="F30" i="1" s="1"/>
  <c r="K102" i="5"/>
  <c r="I48" i="8"/>
  <c r="D49" i="8" s="1"/>
  <c r="G48" i="8"/>
  <c r="G49" i="8" l="1"/>
  <c r="I49" i="8"/>
  <c r="D50" i="8" s="1"/>
  <c r="G50" i="8" l="1"/>
  <c r="I50" i="8"/>
  <c r="D51" i="8" s="1"/>
  <c r="G51" i="8" l="1"/>
  <c r="I51" i="8"/>
  <c r="D52" i="8" s="1"/>
  <c r="G52" i="8" l="1"/>
  <c r="G53" i="8" s="1"/>
  <c r="I52" i="8"/>
</calcChain>
</file>

<file path=xl/sharedStrings.xml><?xml version="1.0" encoding="utf-8"?>
<sst xmlns="http://schemas.openxmlformats.org/spreadsheetml/2006/main" count="2097" uniqueCount="1166">
  <si>
    <t>The FERC's annual charges for the year assessed the Transmission Owner for service under this tariff.  To the extent the charges are separately identified on the FERC Form 1, page 350, column 1, the line number will be added to the source in Column 2 for reference.  Line item references can change from year to year.  Items not specifically identified in the FERC Form 1, page 350 will be obtained from Company books and records.</t>
  </si>
  <si>
    <t>Long Term Interest and Fees (117, sum of 62.c through 67.c)</t>
  </si>
  <si>
    <t>Cash Working Capital assigned to transmission is one-eighth of O&amp;M allocated to transmission at page 3, line 17, column 5 minus amortization of Regulatory Asset at page 3, line 14, column 5.  Prepayments are the electric related prepayments booked to Account No. 165 and reported on page 111, line 57 in the Form 1.</t>
  </si>
  <si>
    <t>(Col. 3 * Col. 4)</t>
  </si>
  <si>
    <t>(Note E)</t>
  </si>
  <si>
    <t>(Col. 6 * Col. 7)</t>
  </si>
  <si>
    <t>Page 2 of 3</t>
  </si>
  <si>
    <t>1a</t>
  </si>
  <si>
    <t>1b</t>
  </si>
  <si>
    <t>3a</t>
  </si>
  <si>
    <t>3b</t>
  </si>
  <si>
    <t>Project B</t>
  </si>
  <si>
    <t>Total Schedule 12</t>
  </si>
  <si>
    <t>Project D</t>
  </si>
  <si>
    <t>Project C</t>
  </si>
  <si>
    <t>Total Zonal</t>
  </si>
  <si>
    <t>Other</t>
  </si>
  <si>
    <t>Annual Totals</t>
  </si>
  <si>
    <t>DDDD</t>
  </si>
  <si>
    <t>CCCC</t>
  </si>
  <si>
    <t>BBBB</t>
  </si>
  <si>
    <t>Notes</t>
  </si>
  <si>
    <t>General and Intangible Depreciation and Amortization Expense includes all expense not directly associated with a project, which is entered on page 3 , column 9.</t>
  </si>
  <si>
    <t>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t>
  </si>
  <si>
    <t>Project Net Plant is the Project Gross Plant Identified in Column 3 less the associated Accumulated Depreciation plus CWIP in rate base if applicable and Unamortized Abandoned Plant.</t>
  </si>
  <si>
    <t>True-Up Adjustment is calculated on the Project True-up Schedule for the relevant true-up year.</t>
  </si>
  <si>
    <t>Page 3 of 3</t>
  </si>
  <si>
    <t>Project Depreciation/Amortization Expense</t>
  </si>
  <si>
    <t>Annual Revenue Requirement</t>
  </si>
  <si>
    <t>Incentive Return in Basis Points</t>
  </si>
  <si>
    <t>Incentive Return</t>
  </si>
  <si>
    <t>Ceiling Rate</t>
  </si>
  <si>
    <t>Competitive Concession</t>
  </si>
  <si>
    <t>Net Revenue Requirement</t>
  </si>
  <si>
    <t>True-Up Adjustment</t>
  </si>
  <si>
    <t>(9)</t>
  </si>
  <si>
    <t>(10)</t>
  </si>
  <si>
    <t>(11)</t>
  </si>
  <si>
    <t>(12)</t>
  </si>
  <si>
    <t>(13)</t>
  </si>
  <si>
    <t>(14)</t>
  </si>
  <si>
    <t>(15)</t>
  </si>
  <si>
    <t>(16)</t>
  </si>
  <si>
    <t>(12a)</t>
  </si>
  <si>
    <t>(Note F)</t>
  </si>
  <si>
    <t>(Note G)</t>
  </si>
  <si>
    <t>(Sum Col. 10 &amp; 12)</t>
  </si>
  <si>
    <t>(Note H)</t>
  </si>
  <si>
    <t>(Sum Col. 10 &amp; 12 Less Col. 13)</t>
  </si>
  <si>
    <t>Total Annual Revenue Requirement</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</si>
  <si>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</si>
  <si>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RTEP Project Number Or Other Identifier</t>
  </si>
  <si>
    <t>Rate Base</t>
  </si>
  <si>
    <t>100 Basis Point Incentive Return</t>
  </si>
  <si>
    <t>Long Term Debt</t>
  </si>
  <si>
    <t>Preferred Stock</t>
  </si>
  <si>
    <t>Common Stock</t>
  </si>
  <si>
    <t>Total (sum lines 3-5)</t>
  </si>
  <si>
    <t>100 Basis Point Incentive Return multiplied by Rate Base (line 1 * line 6)</t>
  </si>
  <si>
    <t>INCOME TAXES</t>
  </si>
  <si>
    <t>CIT=(T/1-T) * (1-(WCLTD/R)) =</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</si>
  <si>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</si>
  <si>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</si>
  <si>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</si>
  <si>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</si>
  <si>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Notes:</t>
  </si>
  <si>
    <t>Attachment 2</t>
  </si>
  <si>
    <t>Page 1 of 1</t>
  </si>
  <si>
    <t>Attachment 3</t>
  </si>
  <si>
    <t>Formula Rate True-Up</t>
  </si>
  <si>
    <t>Line</t>
  </si>
  <si>
    <t>True-Up Year</t>
  </si>
  <si>
    <t>Project # Or Other Identifier</t>
  </si>
  <si>
    <t>Projected True-Up Year Revenue Requirement Calculation</t>
  </si>
  <si>
    <t>Actual True-Up Year Revenue Req.</t>
  </si>
  <si>
    <t>Annual True-Up Calculation</t>
  </si>
  <si>
    <t>% of Total Revenue  Requirement</t>
  </si>
  <si>
    <t>4a</t>
  </si>
  <si>
    <t>4b</t>
  </si>
  <si>
    <t>6a</t>
  </si>
  <si>
    <t>6b</t>
  </si>
  <si>
    <t>Prior Period Adjustment</t>
  </si>
  <si>
    <t>Adjustment Amount</t>
  </si>
  <si>
    <t>Prior Period Adjustment (Note 5)</t>
  </si>
  <si>
    <t>Description of Adjustment</t>
  </si>
  <si>
    <t>Attachment 11</t>
  </si>
  <si>
    <t>1)</t>
  </si>
  <si>
    <t>2)</t>
  </si>
  <si>
    <t>3)</t>
  </si>
  <si>
    <t>4)</t>
  </si>
  <si>
    <t>5)</t>
  </si>
  <si>
    <t>The revenue received is the total amount of revenue distributed to company in the  year as shown on pages 328-330 of the Form No 1. The Revenue Received is input on line 2, Col. 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</si>
  <si>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</si>
  <si>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Corrections to true-ups for previous rate years including interest will be computed on Attachment 11 and entered on the appropriate line 3-8 above.</t>
  </si>
  <si>
    <t>W</t>
  </si>
  <si>
    <t>Allocator (W)</t>
  </si>
  <si>
    <t>DA = Direct Assignment; GP = Gross Plant Allocator (page 2, line 5); N/A = Not Applicable; NP = Net Plant Allocator (page 2, line 17); TP = Transmission Plant Allocator (page 4, line 5); WS = Wage and Salary Allocator (page 4, line 11).</t>
  </si>
  <si>
    <t>INTANGIBLE PLANT</t>
  </si>
  <si>
    <t>Organization</t>
  </si>
  <si>
    <t>Franchises and Consents</t>
  </si>
  <si>
    <t>Overhead Conductors &amp; Devices</t>
  </si>
  <si>
    <t>Roads and Trails</t>
  </si>
  <si>
    <t>Computer Hardware</t>
  </si>
  <si>
    <t>Initial Annual Depreciation Rates</t>
  </si>
  <si>
    <t>(Notes A and B)</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</si>
  <si>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 G, H and I.</t>
  </si>
  <si>
    <t>Net Under/(Over) Collection   (F)-(E)</t>
  </si>
  <si>
    <t>Page 1 of 2</t>
  </si>
  <si>
    <t>Rate Base Worksheet</t>
  </si>
  <si>
    <t>Attachment 4</t>
  </si>
  <si>
    <t>Line No</t>
  </si>
  <si>
    <t>Month</t>
  </si>
  <si>
    <t>General &amp; Intangible</t>
  </si>
  <si>
    <t>CWIP in Rate Base</t>
  </si>
  <si>
    <t>Held for Future Use</t>
  </si>
  <si>
    <t>Materials &amp; Supplies</t>
  </si>
  <si>
    <t>Prepayments</t>
  </si>
  <si>
    <t>Gross Plant in Service</t>
  </si>
  <si>
    <t>CWIP</t>
  </si>
  <si>
    <t>LHFFU</t>
  </si>
  <si>
    <t>Working Capital</t>
  </si>
  <si>
    <t>Accumulated Depreciation</t>
  </si>
  <si>
    <t>(a)</t>
  </si>
  <si>
    <t>(b)</t>
  </si>
  <si>
    <t>(d)</t>
  </si>
  <si>
    <t xml:space="preserve">(c) </t>
  </si>
  <si>
    <t xml:space="preserve">(e) </t>
  </si>
  <si>
    <t>(f)</t>
  </si>
  <si>
    <t>(g)</t>
  </si>
  <si>
    <t>(h)</t>
  </si>
  <si>
    <t>(i)</t>
  </si>
  <si>
    <t>207.58.g for end of year, records for other months</t>
  </si>
  <si>
    <t>205.5.g &amp; 207.99.g for end of year, records for other months</t>
  </si>
  <si>
    <t>227.8.c &amp; 227.16.c for end of year, records for other months</t>
  </si>
  <si>
    <t>111.57.c for end of year, records for other months</t>
  </si>
  <si>
    <t>219.25.c for end of year, records for other months</t>
  </si>
  <si>
    <t>219.28.c &amp; 200.21.c for end of year, records for other months</t>
  </si>
  <si>
    <t>(Note A)</t>
  </si>
  <si>
    <t>December Prior Year</t>
  </si>
  <si>
    <t>January</t>
  </si>
  <si>
    <t>February</t>
  </si>
  <si>
    <t>March</t>
  </si>
  <si>
    <t>April</t>
  </si>
  <si>
    <t>May</t>
  </si>
  <si>
    <t>June</t>
  </si>
  <si>
    <t>July</t>
  </si>
  <si>
    <t>August</t>
  </si>
  <si>
    <t>September</t>
  </si>
  <si>
    <t>October</t>
  </si>
  <si>
    <t>November</t>
  </si>
  <si>
    <t>December</t>
  </si>
  <si>
    <t>Average of the 13 Monthly Balances</t>
  </si>
  <si>
    <t>Adjustments to Rate Base</t>
  </si>
  <si>
    <t>Unamortized Regulatory Asset</t>
  </si>
  <si>
    <t>Unamortized Abandoned Plant</t>
  </si>
  <si>
    <t>Note C</t>
  </si>
  <si>
    <t>Note D</t>
  </si>
  <si>
    <t>Reconciliation of CWIP in Rate Base to FERC Form 1 - Note B</t>
  </si>
  <si>
    <t>Total CWIP</t>
  </si>
  <si>
    <t>Less: CWIP and AFUDC Excluded from Rate Base</t>
  </si>
  <si>
    <t>CWIP allowed in Rate Base</t>
  </si>
  <si>
    <t>(c) = (a) - (b)</t>
  </si>
  <si>
    <t>216.b for end of year, records for other months</t>
  </si>
  <si>
    <t>Company records</t>
  </si>
  <si>
    <t>Unfunded Reserves   (Notes A and F and G)</t>
  </si>
  <si>
    <t>Enter 1 if NOT in a trust or reserved account, enter zero (0) if included in a trust or reserved account</t>
  </si>
  <si>
    <t>Enter 1 if the accrual account is included in the formula rate, enter (0) if the accrual account is NOT included in the formula rate</t>
  </si>
  <si>
    <t>Enter the percentage paid for by customers less the percent associated with an offsetting liability on the balance sheet (Note H)</t>
  </si>
  <si>
    <t>Allocation (Plant or Labor Allocator)</t>
  </si>
  <si>
    <t>List of all reserves</t>
  </si>
  <si>
    <t>Amount</t>
  </si>
  <si>
    <t>Reserve 1</t>
  </si>
  <si>
    <t>Reserve 2</t>
  </si>
  <si>
    <t>42a</t>
  </si>
  <si>
    <t>42b</t>
  </si>
  <si>
    <t>Recovery of abandoned plant is limited to any abandoned plant recovery authorized by FERC.</t>
  </si>
  <si>
    <t>( Line 10 + Line 11)</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</si>
  <si>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 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</si>
  <si>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The inputs in Column (f) are the percentage of the unfunded reserve that was created by an offsetting liability. The percentage shown in Column (f) is then equal to the percentage that customers have contributed to the unfunded reserve.</t>
  </si>
  <si>
    <t>Page 2 of 2</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</si>
  <si>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</si>
  <si>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Attachment 7</t>
  </si>
  <si>
    <t>Recovery of a Regulatory Asset is permitted only for pre-commercial and formation expenses, and is subject to FERC approval before the amortization of the Regulatory Asset can be included in rates. Recovery of any other regulatory assets requires authorization from the Commission.</t>
  </si>
  <si>
    <t>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t>
  </si>
  <si>
    <t>Note B - page 2, column C</t>
  </si>
  <si>
    <t>Amount Allocated, col. c x col. d x col. e x col. f x col. g</t>
  </si>
  <si>
    <t>Attachment 5</t>
  </si>
  <si>
    <t>Return on Rate Base Worksheet</t>
  </si>
  <si>
    <t>RETURN ON RATE BASE ( R )</t>
  </si>
  <si>
    <t>Preferred Dividends (118.29c) (positive number)</t>
  </si>
  <si>
    <t xml:space="preserve">(Sum of Lines 3 through 6)   </t>
  </si>
  <si>
    <t>(Sum of Lines 8 through 10)</t>
  </si>
  <si>
    <t xml:space="preserve">( c ) </t>
  </si>
  <si>
    <t xml:space="preserve">(d) </t>
  </si>
  <si>
    <t xml:space="preserve">( e ) </t>
  </si>
  <si>
    <t>Monthly Balances for Capital Structure</t>
  </si>
  <si>
    <t>Long Term Debt (112.24.c)</t>
  </si>
  <si>
    <t>Preferred Stock (112.3.c)</t>
  </si>
  <si>
    <t>Undistributed Sub Earnings 216.1 (112.12.c)</t>
  </si>
  <si>
    <t>Accum Other Comp. Income 219 (112.15.c)</t>
  </si>
  <si>
    <t>December (Prior Year)</t>
  </si>
  <si>
    <t>Long Term debt balance will reflect the 13 month average of the balances, of which the 1st and 13th are found on page 112 lines 18.c to 21.c in the Form No. 1, the cost is calculated by dividing line 1 by the Long Term Debt balance on line 8.</t>
  </si>
  <si>
    <t>Preferred Stock balance will reflect the 13 month average of the balances, of which the 1st and 13th are found on page 112 line 3.c in the Form No. 1</t>
  </si>
  <si>
    <t>Common Stock balance will reflect the 13 month average of the balances, of which the 1st and 13th are found on Form 1 page 112 line 16.c less lines 3.c , 12.c, and 15.c</t>
  </si>
  <si>
    <t>=WCLTD</t>
  </si>
  <si>
    <t>=R</t>
  </si>
  <si>
    <t>Proprietary Capital (112.16.c)</t>
  </si>
  <si>
    <t>Attachment 6</t>
  </si>
  <si>
    <t>Interest on True-Up</t>
  </si>
  <si>
    <t>Projected Revenue Requirement (Note A)</t>
  </si>
  <si>
    <t>Less</t>
  </si>
  <si>
    <t>Actual Net Revenue Requirement (Note B)</t>
  </si>
  <si>
    <t>Equals</t>
  </si>
  <si>
    <t>Over (Under) Recovery</t>
  </si>
  <si>
    <t>Interest Rate on Amount of Refunds or Surcharges</t>
  </si>
  <si>
    <t>Over (Under) Recovery Plus Interest</t>
  </si>
  <si>
    <t>Monthly Interest Rate on Attachment 6a</t>
  </si>
  <si>
    <t>Months</t>
  </si>
  <si>
    <t>Calculated Interest</t>
  </si>
  <si>
    <t>Surcharge (Refund) Owed</t>
  </si>
  <si>
    <t>Calculation of Interest</t>
  </si>
  <si>
    <t>Monthly</t>
  </si>
  <si>
    <t>January through December</t>
  </si>
  <si>
    <t>Annual</t>
  </si>
  <si>
    <t>Over (Under) Recovery Plus Interest Amortized and Recovered Over 12 Months</t>
  </si>
  <si>
    <t>Total Amount of True-Up Adjustment</t>
  </si>
  <si>
    <t>Less Over (Under) Recovery</t>
  </si>
  <si>
    <t>Total Interest</t>
  </si>
  <si>
    <t>Amortization</t>
  </si>
  <si>
    <t>This Attachment is used to compute the interest rate to be applied to each year's revenue requirement true-up.</t>
  </si>
  <si>
    <t>Average Rate</t>
  </si>
  <si>
    <t>Monthly Average Rate</t>
  </si>
  <si>
    <t>Note A - Lines 1-17 are the FERC interest rates under section 35.19a of the regulations for the period shown. Line 18 is the average of lines 1-17.</t>
  </si>
  <si>
    <t>Attachment 6a</t>
  </si>
  <si>
    <t>True-Up Interest Rate Calculator</t>
  </si>
  <si>
    <t>Applicable FERC Interest Rate (Note A):</t>
  </si>
  <si>
    <t>Cost of Debt Prior to Issuing Non-Construction Financing</t>
  </si>
  <si>
    <t>Attachment 8</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</si>
  <si>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</si>
  <si>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</si>
  <si>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</si>
  <si>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Any hypothetical amounts in a filed template will be removed and replaced with actual amounts in the first year actual construction loans are borrowed or projected to be borrowed without the need for a section 205 filing to modify the template.</t>
  </si>
  <si>
    <r>
      <rPr>
        <b/>
        <sz val="7"/>
        <rFont val="Times New Roman"/>
        <family val="1"/>
      </rPr>
      <t>Annual Fees</t>
    </r>
  </si>
  <si>
    <r>
      <rPr>
        <sz val="7"/>
        <rFont val="Times New Roman"/>
        <family val="1"/>
      </rPr>
      <t>Annual Rating Agency Fee</t>
    </r>
  </si>
  <si>
    <r>
      <rPr>
        <sz val="7"/>
        <rFont val="Times New Roman"/>
        <family val="1"/>
      </rPr>
      <t>Annual Bank Agency Fee</t>
    </r>
  </si>
  <si>
    <t>Attachment 1, Line 2, Col. 12</t>
  </si>
  <si>
    <t>(Sum of Lines 14 through 15)" Ties to 321.97b</t>
  </si>
  <si>
    <t>(Sum of Lines 19 through 21)</t>
  </si>
  <si>
    <t>(Sum of Lines 7 through 10)</t>
  </si>
  <si>
    <t>(line 3 divided by line 1, col 3)</t>
  </si>
  <si>
    <t>(line 5 divided by line 1, col 3)</t>
  </si>
  <si>
    <t>(line 7 divided by line 1, col 3)</t>
  </si>
  <si>
    <t>(line 9 divided by line 1, col 3)</t>
  </si>
  <si>
    <t>Sum of lines 4, 6, 8, and 10</t>
  </si>
  <si>
    <t>(line 12 divided by line 2, col 3)</t>
  </si>
  <si>
    <t>(line 14 divided by line 2, col 3)</t>
  </si>
  <si>
    <t>Sum of lines 13 and 15</t>
  </si>
  <si>
    <t>(Page 1, line 11)</t>
  </si>
  <si>
    <t>(Page 1, line 16)</t>
  </si>
  <si>
    <t>1 / (1 - T)</t>
  </si>
  <si>
    <t>Line 7 times Line 10</t>
  </si>
  <si>
    <t>Income Tax Calculation</t>
  </si>
  <si>
    <t>Permanent Differences Tax Adjustment</t>
  </si>
  <si>
    <t>Sum of Lines 17 through 20</t>
  </si>
  <si>
    <t>Line 3</t>
  </si>
  <si>
    <t>Return</t>
  </si>
  <si>
    <t>Income Tax</t>
  </si>
  <si>
    <t>13-Month Average</t>
  </si>
  <si>
    <t xml:space="preserve">Less Account 216.1 Undistributed Subsidiary Earnings (Line 25 (d))     </t>
  </si>
  <si>
    <t xml:space="preserve">Less Account 219 Accum. Other Comprehensive Income (Line 25 (e))        </t>
  </si>
  <si>
    <t>Proprietary Capital (Line 25 (c))</t>
  </si>
  <si>
    <t>Total Loan Amount ($000)</t>
  </si>
  <si>
    <r>
      <rPr>
        <sz val="7"/>
        <rFont val="Times New Roman"/>
        <family val="1"/>
      </rPr>
      <t>Utilization Fee</t>
    </r>
  </si>
  <si>
    <r>
      <rPr>
        <sz val="7"/>
        <rFont val="Times New Roman"/>
        <family val="1"/>
      </rPr>
      <t>Other Fees</t>
    </r>
  </si>
  <si>
    <t>Interest Rate Information</t>
  </si>
  <si>
    <t>Interest rate on Construction Debt for Rate Year - Line 19 (g)</t>
  </si>
  <si>
    <t>Rate Year Debt Fee expense - Line 35 (e)</t>
  </si>
  <si>
    <t>Commitment Fee Rate (%)</t>
  </si>
  <si>
    <t>Projected Average Drawn Rate for Rate Year (%) - Note A</t>
  </si>
  <si>
    <t>Month During Rate Year</t>
  </si>
  <si>
    <t>(c)</t>
  </si>
  <si>
    <t>(e)</t>
  </si>
  <si>
    <t>Principal Drawn ($000)</t>
  </si>
  <si>
    <t>Commitment Fee &amp; Utilization Fee ($000)</t>
  </si>
  <si>
    <t>Interest Expense ($000)</t>
  </si>
  <si>
    <t>Effective Annual Interest Rate (%)</t>
  </si>
  <si>
    <t>Unutilized Loan Balance ($000)</t>
  </si>
  <si>
    <t>Example Fee Calculation - All amounts represent actual rate year expenses.</t>
  </si>
  <si>
    <t xml:space="preserve">Origination Fees           </t>
  </si>
  <si>
    <t>Underwriting Discount</t>
  </si>
  <si>
    <t>Arrangement Fee</t>
  </si>
  <si>
    <t>Upfront Fee</t>
  </si>
  <si>
    <t>Rating Agency Fee</t>
  </si>
  <si>
    <t>Legal Fees</t>
  </si>
  <si>
    <t>Total Fees</t>
  </si>
  <si>
    <t>13 Month Average Debt balance - Line 19 (c)</t>
  </si>
  <si>
    <t>Rate Year cost of fees</t>
  </si>
  <si>
    <t>Proxy Debt rate. Used prior to issuance of construction financing and supported in initial section 205 filing.</t>
  </si>
  <si>
    <t>Projected rate will be Average LIBOR for rate year + spread. Spread will be supported in initial section 205 filing. LIBOR will be updated based on information in the Wall Street Journal as of the 15th day of the month prior to population of this template.</t>
  </si>
  <si>
    <t>LIBOR</t>
  </si>
  <si>
    <t>Spread</t>
  </si>
  <si>
    <t>Rate/Fees</t>
  </si>
  <si>
    <t>Gross Fee Amount ($000)</t>
  </si>
  <si>
    <t>Year Fee Incurred</t>
  </si>
  <si>
    <t>Fee Amortization Period (years)</t>
  </si>
  <si>
    <t>Rate Year Amortized Fee Amount, col. b / col. d</t>
  </si>
  <si>
    <t>Prior Years Accumulated Fee Amortization</t>
  </si>
  <si>
    <t>Unamortized Balance - End of Rate Year</t>
  </si>
  <si>
    <t>Line of Credit Fees (68.c)</t>
  </si>
  <si>
    <t>Total Interest and Fees</t>
  </si>
  <si>
    <t>13 Month Average Long-Term Debt - Note A</t>
  </si>
  <si>
    <t>True-Up Cost of Debt (Line 3 / Line 17)</t>
  </si>
  <si>
    <t>Attachment 9</t>
  </si>
  <si>
    <t>True-Up - Construction Financing Cost of Debt</t>
  </si>
  <si>
    <t>One time up-front debt fees, including origination fees will be amortized and included in the cost of debt.</t>
  </si>
  <si>
    <t>Attachment 10</t>
  </si>
  <si>
    <t>Depreciation Rates</t>
  </si>
  <si>
    <t>INITIAL PROPOSED TRANSMISSION AND GENERAL PLANT DEPRECIATION RATES</t>
  </si>
  <si>
    <t>GENERAL PLANT</t>
  </si>
  <si>
    <t>Structures &amp; Improvements</t>
  </si>
  <si>
    <t>Station Equipment</t>
  </si>
  <si>
    <t>Towers &amp; Fixtures</t>
  </si>
  <si>
    <t>Poles &amp; Fixtures</t>
  </si>
  <si>
    <t>Underground Conduit</t>
  </si>
  <si>
    <t>Underground Conductor and Devices</t>
  </si>
  <si>
    <t>Office Furniture &amp; Equipment</t>
  </si>
  <si>
    <t>Transportation Equipment</t>
  </si>
  <si>
    <t>Stores Equipment</t>
  </si>
  <si>
    <t>Communication Equipment</t>
  </si>
  <si>
    <t>These depreciation rates will not be changed absent a FERC order.</t>
  </si>
  <si>
    <t>Prior Period Adjustments</t>
  </si>
  <si>
    <t>Calendar Year</t>
  </si>
  <si>
    <t>Description</t>
  </si>
  <si>
    <t>Revenue Impact of Correction</t>
  </si>
  <si>
    <t>Revenue 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</si>
  <si>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</si>
  <si>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</si>
  <si>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</si>
  <si>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</si>
  <si>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</si>
  <si>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</si>
  <si>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</si>
  <si>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</si>
  <si>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Interest on Correction</t>
  </si>
  <si>
    <t>The interest rate on corrections will be the average monthly FERC interest rate for the period from the beginning of the year being corrected through the most recent  month available as of the time the correction is computed and included in an annual filing.</t>
  </si>
  <si>
    <t>For each project listed on this Attachment 1 that is a Required Transmission Enhancement, the net revenue requirement shown in Column (16) is: (i) the annual transmission revenue requirement for purposes of determining the PJM OATT Schedule 12 Transmission Enhancement Charges associated with that Required Transmission Enhancement, and (ii) the Annual Revenue Requirement for purposes of Schedule 12, Appendix A for that Required Transmission Enhancement.</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</si>
  <si>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</si>
  <si>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Line 4 + 5</t>
  </si>
  <si>
    <t>Line 7</t>
  </si>
  <si>
    <t>Note A</t>
  </si>
  <si>
    <t>Note B</t>
  </si>
  <si>
    <t>Line 12 x 14 x 15</t>
  </si>
  <si>
    <t>Line 2 + 7</t>
  </si>
  <si>
    <t>Line 12 + 16</t>
  </si>
  <si>
    <r>
      <rPr>
        <sz val="7"/>
        <rFont val="Times New Roman"/>
        <family val="1"/>
      </rPr>
      <t>Company books</t>
    </r>
  </si>
  <si>
    <r>
      <rPr>
        <sz val="7"/>
        <rFont val="Times New Roman"/>
        <family val="1"/>
      </rPr>
      <t>Other PJM revenues</t>
    </r>
  </si>
  <si>
    <r>
      <rPr>
        <sz val="7"/>
        <rFont val="Times New Roman"/>
        <family val="1"/>
      </rPr>
      <t>Total Per Books</t>
    </r>
  </si>
  <si>
    <r>
      <rPr>
        <sz val="7"/>
        <rFont val="Times New Roman"/>
        <family val="1"/>
      </rPr>
      <t>Form 1 330.n</t>
    </r>
  </si>
  <si>
    <r>
      <rPr>
        <sz val="7"/>
        <rFont val="Times New Roman"/>
        <family val="1"/>
      </rPr>
      <t>Less: revenues received pursuant to this Formula Rate</t>
    </r>
  </si>
  <si>
    <r>
      <rPr>
        <sz val="7"/>
        <rFont val="Times New Roman"/>
        <family val="1"/>
      </rPr>
      <t>Less: Over/Under recovery deferral</t>
    </r>
  </si>
  <si>
    <r>
      <rPr>
        <b/>
        <sz val="7"/>
        <rFont val="Times New Roman"/>
        <family val="1"/>
      </rPr>
      <t>Account 456.1 Revenue Credit</t>
    </r>
  </si>
  <si>
    <r>
      <rPr>
        <b/>
        <sz val="7"/>
        <rFont val="Times New Roman"/>
        <family val="1"/>
      </rPr>
      <t>Total Revenue Credits</t>
    </r>
  </si>
  <si>
    <t>Attachment 12</t>
  </si>
  <si>
    <t>Revenue Credit Detail</t>
  </si>
  <si>
    <t>Less: Non Transmission</t>
  </si>
  <si>
    <t>Transmission-related</t>
  </si>
  <si>
    <t>Account 454 - Rent from Electric Property</t>
  </si>
  <si>
    <t>Joint pole attachments - telephone</t>
  </si>
  <si>
    <t>Joint pole attachments - cable</t>
  </si>
  <si>
    <t>Underground rentals</t>
  </si>
  <si>
    <t>Transmission tower wireless rentals</t>
  </si>
  <si>
    <t>Other rentals</t>
  </si>
  <si>
    <t>Account 454 Revenue Credit</t>
  </si>
  <si>
    <t>Account 456.1 Other Operating Revenues</t>
  </si>
  <si>
    <t>PJM NITS</t>
  </si>
  <si>
    <t>PJM Point to Point</t>
  </si>
  <si>
    <t>Over/Under recovery deferral</t>
  </si>
  <si>
    <t>Form 1 300.19.b</t>
  </si>
  <si>
    <t>(Line 8 + line 18)</t>
  </si>
  <si>
    <t>N/A</t>
  </si>
  <si>
    <t>Total Annual Revenue Requirements</t>
  </si>
  <si>
    <t>Production</t>
  </si>
  <si>
    <t>Total True-Up        (G) + (H) + (I)</t>
  </si>
  <si>
    <t>Allocation of Revenue Received                                                            (E, Line 2) x (D)</t>
  </si>
  <si>
    <t xml:space="preserve">Allocated </t>
  </si>
  <si>
    <t>No.</t>
  </si>
  <si>
    <t>Total (W&amp;S Allocator is 1 if lines 7-10 are zero)</t>
  </si>
  <si>
    <t>GENERAL AND INTANGIBLE (G&amp;I) DEPRECIATION EXPENSE</t>
  </si>
  <si>
    <t>Total G&amp;I Depreciation Expense</t>
  </si>
  <si>
    <t>Annual Allocation Factor for G,I &amp; C Depreciation Expense</t>
  </si>
  <si>
    <t>Page 1 of 5</t>
  </si>
  <si>
    <t>Source</t>
  </si>
  <si>
    <t>(1)</t>
  </si>
  <si>
    <t>(2)</t>
  </si>
  <si>
    <t>(3)</t>
  </si>
  <si>
    <t>(4)</t>
  </si>
  <si>
    <t>(5)</t>
  </si>
  <si>
    <t>Total</t>
  </si>
  <si>
    <t>Allocator</t>
  </si>
  <si>
    <t>TP</t>
  </si>
  <si>
    <t>Unamortized Abandoned Plant and Amortization of Abandoned Plant will be zero until the Commission accepts or approves recovery of the cost of Abandoned Plant. Utility must submit a Section 205 filing to recover the cost of abandoned plant.</t>
  </si>
  <si>
    <r>
      <rPr>
        <sz val="7"/>
        <rFont val="Times New Roman"/>
        <family val="1"/>
      </rPr>
      <t>Other</t>
    </r>
  </si>
  <si>
    <t>Schedule 12 ATRR Without Incentives</t>
  </si>
  <si>
    <t>FERC Approved Incentives on Schedule 12 projects</t>
  </si>
  <si>
    <t>Schedule 12 Revenue Requirement</t>
  </si>
  <si>
    <t>DA</t>
  </si>
  <si>
    <t>Line No.</t>
  </si>
  <si>
    <t>Formula Rate - Non-Levelized</t>
  </si>
  <si>
    <t>A.</t>
  </si>
  <si>
    <t>Line 9</t>
  </si>
  <si>
    <t>PJM Regional Service</t>
  </si>
  <si>
    <t>Page 2 of 5</t>
  </si>
  <si>
    <t>Company Total</t>
  </si>
  <si>
    <t>Transmission</t>
  </si>
  <si>
    <t>(Col 3 times Col 4)</t>
  </si>
  <si>
    <t>GP=</t>
  </si>
  <si>
    <t>219.20-24.c for end of year, records for other months</t>
  </si>
  <si>
    <t>NP=</t>
  </si>
  <si>
    <t>NP</t>
  </si>
  <si>
    <t>GP</t>
  </si>
  <si>
    <t>Page 3 of 5</t>
  </si>
  <si>
    <t>O&amp;M</t>
  </si>
  <si>
    <t>321.112.b</t>
  </si>
  <si>
    <t>PLANT RELATED</t>
  </si>
  <si>
    <t>Page 4 of 5</t>
  </si>
  <si>
    <t>SUPPORTING CALCULATIONS AND NOTES</t>
  </si>
  <si>
    <t>TRANSMISSION PLANT INCLUDED IN ISO RATES</t>
  </si>
  <si>
    <t>(Note S)</t>
  </si>
  <si>
    <t>(Note P)</t>
  </si>
  <si>
    <t xml:space="preserve">TP = </t>
  </si>
  <si>
    <t>$</t>
  </si>
  <si>
    <t>A</t>
  </si>
  <si>
    <t>Allocation</t>
  </si>
  <si>
    <t>=</t>
  </si>
  <si>
    <t>WS</t>
  </si>
  <si>
    <t>W&amp;S Allocator</t>
  </si>
  <si>
    <t>($ / Allocation)</t>
  </si>
  <si>
    <t>Weighted</t>
  </si>
  <si>
    <t>%</t>
  </si>
  <si>
    <t>WCLTD</t>
  </si>
  <si>
    <t>R</t>
  </si>
  <si>
    <t>Cost</t>
  </si>
  <si>
    <t>Page 5 of 5</t>
  </si>
  <si>
    <t>B</t>
  </si>
  <si>
    <t>Company will not have any grandfathered agreements. Therefore, this line shall remain zero.</t>
  </si>
  <si>
    <t>Plant In Service, Accumulated Depreciation, and Depreciation Expenses shall exclude Asset Retirement Obligation amounts.</t>
  </si>
  <si>
    <t>C</t>
  </si>
  <si>
    <t>D</t>
  </si>
  <si>
    <t>Rate Formula Template - Attachment H-27A</t>
  </si>
  <si>
    <t>Attachment H-27A, Page, Line, Col.</t>
  </si>
  <si>
    <t>Attach H-27A, p 2, line 2, col 5 plus line 25, col 5 (Note A)</t>
  </si>
  <si>
    <t>Attach H-27A, p 2, line 14, col 5 plus line 25 &amp; 27, col 5 (Note B)</t>
  </si>
  <si>
    <t>Attach H-27A, p 3, line 17, col 5</t>
  </si>
  <si>
    <t>Attach H-27A, p 3, line 20, col 5 (Note C)</t>
  </si>
  <si>
    <t>Attach H-27A, p 3, line 32, col 5</t>
  </si>
  <si>
    <t>Attach H-27A, p 1, line 6 col 5</t>
  </si>
  <si>
    <t>Attach H-27A, p 3, line 46, col 5</t>
  </si>
  <si>
    <t>Attach H-27A, p 3, line 48, col 5</t>
  </si>
  <si>
    <t>This worksheet is used to compute project specific revenue requirements for any projects for which such calculation is required by PJM. Other projects which comprise the remaining revenue requirement on Attachment H-27A will not be entered on this schedule.</t>
  </si>
  <si>
    <t>Gross Transmission Plant is that identified on page 2 line 2 of Attachment H-27A inclusive of any CWIP or unamortized abandoned plant included in rate base when authorized by FERC order.</t>
  </si>
  <si>
    <t>Net Plant is that identified on page 2 line 14 of Attachment H-27A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</si>
  <si>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H-27A, page 3, line 19, plus amortization of Abandoned Plant at Attachment H-27A, page 3, line 21.</t>
  </si>
  <si>
    <t>Attachment H-27A, Page 2, Line 35, Col.5</t>
  </si>
  <si>
    <t xml:space="preserve">(Notes Q &amp; R from Attachment H-27A) </t>
  </si>
  <si>
    <t>(Notes Q, R, &amp; T from Attachment H-27A)</t>
  </si>
  <si>
    <t>FIT, SIT &amp; p are as given in Attachment H-27A footnote N.</t>
  </si>
  <si>
    <t>Attachment H-27A, Page 3, Line 39</t>
  </si>
  <si>
    <t>Attachment H-27A, Page 3, Line 40</t>
  </si>
  <si>
    <t>Attachment H-27A, Page 3, Line 41</t>
  </si>
  <si>
    <t>Cost = Attachment H-27A, Page 4, Line 17, plus 100 bp</t>
  </si>
  <si>
    <t>The Tax Effect of Permanent Differences captures the differences in the income taxes due under the Federal and State calculations and the income taxes calculated in Attachment H-27A that are not the result of a timing difference.</t>
  </si>
  <si>
    <t>Remaining Attachment H-27A</t>
  </si>
  <si>
    <t>Line 25 (a), Note A and Attachment H-27A Note Q</t>
  </si>
  <si>
    <t>Line 25 (b), Note B and Attachment H-27A Note Q</t>
  </si>
  <si>
    <t>Note B - Actual Net ATRR for the true-up year from Page 1, Line 9 of True-Up Attachment H-27A.</t>
  </si>
  <si>
    <t>Note A - Projected ATRR for the true-up year from Page 1, Line 1 of Projection Attachment H-27A minus Line 6 of Projection Attachment H-27A.</t>
  </si>
  <si>
    <t>This Attachment 8 is to be utilized to determine the cost of debt prior to issuing non-construction financing.  Once non-construction financing is issued the cost of debt shall be determined using the methodology described in Note Q on Attachment H-27A.</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</si>
  <si>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H-27A.</t>
  </si>
  <si>
    <t>1.85% *</t>
  </si>
  <si>
    <t>6.67% *</t>
  </si>
  <si>
    <t>12.50% *</t>
  </si>
  <si>
    <t>25.00% *</t>
  </si>
  <si>
    <t>Identified in FERC Form 1, or Company records if not so indicated on the FERC Form 1, as being transmission related.</t>
  </si>
  <si>
    <t>Page 3, Line 8-Add back Regulatory Commission Expenses directly related to transmission service, ISO filings, or transmission siting itemized at 351.h.</t>
  </si>
  <si>
    <t>E</t>
  </si>
  <si>
    <t>F</t>
  </si>
  <si>
    <t>G</t>
  </si>
  <si>
    <t>H</t>
  </si>
  <si>
    <t>I</t>
  </si>
  <si>
    <t>J</t>
  </si>
  <si>
    <t>K</t>
  </si>
  <si>
    <t>M</t>
  </si>
  <si>
    <t>N</t>
  </si>
  <si>
    <t>O</t>
  </si>
  <si>
    <t>Removes transmission plant determined by Commission order to be state-jurisdictional according to the seven-factor test (until Form 1 balances are adjusted to reflect application of seven-factor test).</t>
  </si>
  <si>
    <t>P</t>
  </si>
  <si>
    <t>Q</t>
  </si>
  <si>
    <t>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</si>
  <si>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Includes only income related to transmission facilities, such as pole attachments, rentals and special use from general ledger.</t>
  </si>
  <si>
    <t>Add back any lease expense of transmission assets used to provide service under this tariff included in account 565. Amount to be obtained from company books and records.</t>
  </si>
  <si>
    <t>S</t>
  </si>
  <si>
    <t>T</t>
  </si>
  <si>
    <t>U</t>
  </si>
  <si>
    <t>V</t>
  </si>
  <si>
    <t>Inputs Required:</t>
  </si>
  <si>
    <t xml:space="preserve">FIT = </t>
  </si>
  <si>
    <t xml:space="preserve">SIT = </t>
  </si>
  <si>
    <t xml:space="preserve">p = </t>
  </si>
  <si>
    <t>Page 1 of 3</t>
  </si>
  <si>
    <t>Project Revenue Requirement Worksheet</t>
  </si>
  <si>
    <t>Attachment 1</t>
  </si>
  <si>
    <t>Line 
No.</t>
  </si>
  <si>
    <t>Gross Transmission Plant plus CWIP</t>
  </si>
  <si>
    <t>Net Transmission Plant plus CWIP and Abandoned Plant</t>
  </si>
  <si>
    <t>O&amp;M EXPENSE</t>
  </si>
  <si>
    <t>Total O&amp;M Allocated to Transmission</t>
  </si>
  <si>
    <t>Annual Allocation Factor for O&amp;M</t>
  </si>
  <si>
    <t>Total Other Taxes</t>
  </si>
  <si>
    <t>TAXES OTHER THAN INCOME TAXES</t>
  </si>
  <si>
    <t>Annual Allocation Factor for Other Taxes</t>
  </si>
  <si>
    <t>Less Revenue Credits</t>
  </si>
  <si>
    <t>Annual Allocation Factor for Revenue Credits</t>
  </si>
  <si>
    <t>Annual Allocation Factor for Expense</t>
  </si>
  <si>
    <t xml:space="preserve">INCOME TAXES </t>
  </si>
  <si>
    <t>Total Income Taxes</t>
  </si>
  <si>
    <t>Annual Allocation Factor for Income Taxes</t>
  </si>
  <si>
    <t>RETURN</t>
  </si>
  <si>
    <t>Return on Rate Base</t>
  </si>
  <si>
    <t>Annual Allocation Factor for Return on Rate Base</t>
  </si>
  <si>
    <t>Annual Allocation Factor for Return</t>
  </si>
  <si>
    <t>Any hypothetical amounts or project names in a filed template will be removed and replaced with actual amounts in the first year actual values are available without the need for a section 205 filing to modify the template.</t>
  </si>
  <si>
    <t>(6)</t>
  </si>
  <si>
    <t>(7)</t>
  </si>
  <si>
    <t>(8)</t>
  </si>
  <si>
    <t>Project Name</t>
  </si>
  <si>
    <t>PJM Category</t>
  </si>
  <si>
    <t>Project Gross Plant</t>
  </si>
  <si>
    <t>Annual Expense Charge</t>
  </si>
  <si>
    <t>Project Net Plant</t>
  </si>
  <si>
    <t>Annual Return Charge</t>
  </si>
  <si>
    <t>(Note D)</t>
  </si>
  <si>
    <t>321.97.b less line 14</t>
  </si>
  <si>
    <t>Land Rights</t>
  </si>
  <si>
    <t>Computer Software</t>
  </si>
  <si>
    <t>An over or under collection will be recovered pro rata over year collected, held for one year and returned pro rata over next year</t>
  </si>
  <si>
    <t>TRANSMISSION PLANT</t>
  </si>
  <si>
    <t>-</t>
  </si>
  <si>
    <t>Attachment 1, Line 2, Col. 16 less Col. 12</t>
  </si>
  <si>
    <t>Attachment 12, Line 8, Col. C (Note U)</t>
  </si>
  <si>
    <t>Attachment 12, Line 18, Col. C (Note A)</t>
  </si>
  <si>
    <t xml:space="preserve">Less Preferred Stock (Line 9) </t>
  </si>
  <si>
    <t>Line 7, Note C  and Attachment H-27A Notes Q and T</t>
  </si>
  <si>
    <t>Long Term debt balance will reflect the 13 month average of the balances, of which the 1st and 13th are found on page 112 lines 18.c to 21.c in the Form No. 1, the cost is calculated by dividing line 3 by the Long Term Debt balance on line 17.</t>
  </si>
  <si>
    <t>351.h (Note I)</t>
  </si>
  <si>
    <t>(Note I)</t>
  </si>
  <si>
    <t>(Sum Col. 14 &amp; 15)</t>
  </si>
  <si>
    <t>(Attachment H-27A, page 3, line 48, col 5)</t>
  </si>
  <si>
    <t>(Attachment H-27A, page 3, line 46, col 5)</t>
  </si>
  <si>
    <t>Sum of Lines 23 and 24</t>
  </si>
  <si>
    <t>Line 22 less Line 25</t>
  </si>
  <si>
    <t>Line 26 divided by Line 27</t>
  </si>
  <si>
    <t>From the Attachment 1, lines 1a through 6, col. 16 from the template in which the true-up year revenue requirement was initially projected.</t>
  </si>
  <si>
    <t>From True-Up revenue requirement template Attachment 1, lines 1a through 6, col. 14.</t>
  </si>
  <si>
    <t>Long-term interest will exclude any short-term interest included in FERC Account 430, Interest on Debt to Associated Companies</t>
  </si>
  <si>
    <t>Long Term Interest (117, sum of 62.c through 67.c) (Note D)</t>
  </si>
  <si>
    <t>Total Cost of Debt - Sum of Lines 1 and 2</t>
  </si>
  <si>
    <t xml:space="preserve">   Total Issuance Expense / Origination Fees - Sum of Lines 20-25</t>
  </si>
  <si>
    <t>214.47.d for end of year, records for other months</t>
  </si>
  <si>
    <t>Balance of Account 255 will be reduced by prior flow throughs and excluded if the utility chooses to utilize amortization of tax credits against taxable income.</t>
  </si>
  <si>
    <t xml:space="preserve">Less Transmission plant excluded from ISO rates
</t>
  </si>
  <si>
    <t>Less Transmission plant included in OATT Ancillary Service rates</t>
  </si>
  <si>
    <t>( Sum of Lines 42 through 45)</t>
  </si>
  <si>
    <t>(b.i)</t>
  </si>
  <si>
    <t>(b.ii)</t>
  </si>
  <si>
    <t xml:space="preserve">FERC balance sheet account where reserves are recorded </t>
  </si>
  <si>
    <t>FERC income statement account where expenses are recorded</t>
  </si>
  <si>
    <t>Total Annual Amount Due from / (to) Customers</t>
  </si>
  <si>
    <t>Corporations</t>
  </si>
  <si>
    <t>Individuals</t>
  </si>
  <si>
    <t>Funds</t>
  </si>
  <si>
    <t>Mutual</t>
  </si>
  <si>
    <t>Pensions, IRAs</t>
  </si>
  <si>
    <t>Keogh Plans</t>
  </si>
  <si>
    <t>UBTI</t>
  </si>
  <si>
    <t>Entities</t>
  </si>
  <si>
    <t>Subchapter C</t>
  </si>
  <si>
    <t>Average</t>
  </si>
  <si>
    <t xml:space="preserve">Weighted Average Federal Income Tax Rate </t>
  </si>
  <si>
    <t xml:space="preserve">Weighted </t>
  </si>
  <si>
    <t>Line 1 x Line 2</t>
  </si>
  <si>
    <t xml:space="preserve">Weighted Average </t>
  </si>
  <si>
    <t/>
  </si>
  <si>
    <t>Sum of Line 3, Col. (c)-(h)</t>
  </si>
  <si>
    <t>Line 5 x Line 6</t>
  </si>
  <si>
    <t>Sum of Line 7, Col. (c)-(h)</t>
  </si>
  <si>
    <t>Allocated Income Percentage</t>
  </si>
  <si>
    <t>Weighted Average State Income Tax Rate</t>
  </si>
  <si>
    <t>Weighted Average Federal and State Income Tax Rates</t>
  </si>
  <si>
    <t>Weighted Marginal Federal Income Tax Rate</t>
  </si>
  <si>
    <t>Weighted Marginal State Income Tax Rate</t>
  </si>
  <si>
    <t>All 454 and 456.1 revenues will be detailed from Company books and records or FERC Form 1, and additional rows added if necessary.  Non-transmission-related amounts will be deducted to determine transmission-related amounts.</t>
  </si>
  <si>
    <t>Total Interest on True-Up - Attachment 6</t>
  </si>
  <si>
    <t>Non-Taxpaying</t>
  </si>
  <si>
    <t>T=1 - {[(1 - SIT) * (1 - FIT)] / (1 - SIT * FIT * p)} =</t>
  </si>
  <si>
    <t>(Sum of Lines 1, 4, 10, 12, and 16 less Sum of Lines 2, 3, and 5 through 8)</t>
  </si>
  <si>
    <t>This percentage is developed based on the distributive income allocated to each category of partners rather than their respective ownership percentages.</t>
  </si>
  <si>
    <t>Includes only FICA, unemployment, highway, property, and other assessments charged in the current year.  Taxes related to income are excluded. Gross receipts taxes are not included in transmission revenue requirement in the Rate Formula Template, since they are recovered elsewhere. Enter the line number on page 262-63 upon which each item is identified.  To the extent individual types of taxes are separately identified on the FERC Form 1, page 262, column a, the line number will be added to the source in Column 2 for reference.  Line item references can change from year to year.  Items not specifically identified in the FERC Form 1, page 262-63 will be obtained from Company books and records.</t>
  </si>
  <si>
    <t>Less EPRI and EEI Dues</t>
  </si>
  <si>
    <t>Recovery of Regulatory Asset permitted only for pre-commercial and formation expenses as authorized by the Commission. Recovery of any other regulatory assets requires authorization from the Commission. A carrying charge will be applied to the Regulatory Asset prior to the rate year when costs are first recovered.  This carrying charge shall not result in a higher amount of interest than is allowed for construction expenditures that accrue an AFUDC, and interest will be compounded no more than on a semi-annual basis.</t>
  </si>
  <si>
    <r>
      <rPr>
        <sz val="9"/>
        <rFont val="Times New Roman"/>
        <family val="1"/>
      </rPr>
      <t>Utilizing FERC Form 1 Data</t>
    </r>
  </si>
  <si>
    <r>
      <rPr>
        <sz val="9"/>
        <rFont val="Times New Roman"/>
        <family val="1"/>
      </rPr>
      <t>For the 12 months ended</t>
    </r>
  </si>
  <si>
    <r>
      <rPr>
        <sz val="9"/>
        <rFont val="Times New Roman"/>
        <family val="1"/>
      </rPr>
      <t>GROSS REVENUE REQUIREMENT, without incentives</t>
    </r>
  </si>
  <si>
    <r>
      <rPr>
        <sz val="9"/>
        <rFont val="Times New Roman"/>
        <family val="1"/>
      </rPr>
      <t>(Page 3, Line 49)</t>
    </r>
  </si>
  <si>
    <r>
      <rPr>
        <sz val="9"/>
        <rFont val="Times New Roman"/>
        <family val="1"/>
      </rPr>
      <t>REVENUE CREDITS</t>
    </r>
  </si>
  <si>
    <r>
      <rPr>
        <sz val="9"/>
        <rFont val="Times New Roman"/>
        <family val="1"/>
      </rPr>
      <t>(Note A)</t>
    </r>
  </si>
  <si>
    <r>
      <rPr>
        <sz val="9"/>
        <rFont val="Times New Roman"/>
        <family val="1"/>
      </rPr>
      <t>Account No. 454</t>
    </r>
  </si>
  <si>
    <r>
      <rPr>
        <sz val="9"/>
        <rFont val="Times New Roman"/>
        <family val="1"/>
      </rPr>
      <t>(Page 4, Line 20)</t>
    </r>
  </si>
  <si>
    <r>
      <rPr>
        <sz val="9"/>
        <rFont val="Times New Roman"/>
        <family val="1"/>
      </rPr>
      <t>Account No. 456.1</t>
    </r>
  </si>
  <si>
    <r>
      <rPr>
        <sz val="9"/>
        <rFont val="Times New Roman"/>
        <family val="1"/>
      </rPr>
      <t>(Page 4, Line 21)</t>
    </r>
  </si>
  <si>
    <r>
      <rPr>
        <sz val="9"/>
        <rFont val="Times New Roman"/>
        <family val="1"/>
      </rPr>
      <t>Revenues from Grandfathered Interzonal Transactions</t>
    </r>
  </si>
  <si>
    <r>
      <rPr>
        <sz val="9"/>
        <rFont val="Times New Roman"/>
        <family val="1"/>
      </rPr>
      <t>(Note B)</t>
    </r>
  </si>
  <si>
    <r>
      <rPr>
        <sz val="9"/>
        <rFont val="Times New Roman"/>
        <family val="1"/>
      </rPr>
      <t>Revenues from service provided by the ISO at a discount</t>
    </r>
  </si>
  <si>
    <r>
      <rPr>
        <sz val="9"/>
        <rFont val="Times New Roman"/>
        <family val="1"/>
      </rPr>
      <t>TOTAL REVENUE CREDITS</t>
    </r>
  </si>
  <si>
    <r>
      <rPr>
        <sz val="9"/>
        <rFont val="Times New Roman"/>
        <family val="1"/>
      </rPr>
      <t>(Sum of Lines 2 through 5)</t>
    </r>
  </si>
  <si>
    <r>
      <rPr>
        <sz val="9"/>
        <rFont val="Times New Roman"/>
        <family val="1"/>
      </rPr>
      <t>Prior Period Adjustments</t>
    </r>
  </si>
  <si>
    <r>
      <rPr>
        <sz val="9"/>
        <rFont val="Times New Roman"/>
        <family val="1"/>
      </rPr>
      <t>Attachment 11, Line 18, Col. B</t>
    </r>
  </si>
  <si>
    <r>
      <rPr>
        <sz val="9"/>
        <rFont val="Times New Roman"/>
        <family val="1"/>
      </rPr>
      <t>True-up Adjustment with Interest</t>
    </r>
  </si>
  <si>
    <r>
      <rPr>
        <sz val="9"/>
        <rFont val="Times New Roman"/>
        <family val="1"/>
      </rPr>
      <t>NET ANNUAL TRANSMISSION REVENUE REQUIREMENT</t>
    </r>
  </si>
  <si>
    <r>
      <rPr>
        <sz val="9"/>
        <rFont val="Times New Roman"/>
        <family val="1"/>
      </rPr>
      <t>(Line 1 less Line 6 plus Lines 7 and 8)</t>
    </r>
  </si>
  <si>
    <r>
      <rPr>
        <sz val="9"/>
        <rFont val="Times New Roman"/>
        <family val="1"/>
      </rPr>
      <t>Rate Calculations</t>
    </r>
  </si>
  <si>
    <r>
      <rPr>
        <b/>
        <sz val="9"/>
        <rFont val="Times New Roman"/>
        <family val="1"/>
      </rPr>
      <t>RATE BASE: (Note R)</t>
    </r>
  </si>
  <si>
    <r>
      <rPr>
        <sz val="9"/>
        <rFont val="Times New Roman"/>
        <family val="1"/>
      </rPr>
      <t>GROSS PLANT IN SERVICE</t>
    </r>
  </si>
  <si>
    <r>
      <rPr>
        <sz val="9"/>
        <rFont val="Times New Roman"/>
        <family val="1"/>
      </rPr>
      <t>Note C</t>
    </r>
  </si>
  <si>
    <r>
      <rPr>
        <sz val="9"/>
        <rFont val="Times New Roman"/>
        <family val="1"/>
      </rPr>
      <t>Production</t>
    </r>
  </si>
  <si>
    <r>
      <rPr>
        <sz val="9"/>
        <rFont val="Times New Roman"/>
        <family val="1"/>
      </rPr>
      <t>205.46.g for end of year, records for other months</t>
    </r>
  </si>
  <si>
    <r>
      <rPr>
        <sz val="9"/>
        <rFont val="Times New Roman"/>
        <family val="1"/>
      </rPr>
      <t>Transmission</t>
    </r>
  </si>
  <si>
    <r>
      <rPr>
        <sz val="9"/>
        <rFont val="Times New Roman"/>
        <family val="1"/>
      </rPr>
      <t>Attachment 4, Line 14, Col. (b)</t>
    </r>
  </si>
  <si>
    <r>
      <rPr>
        <sz val="9"/>
        <rFont val="Times New Roman"/>
        <family val="1"/>
      </rPr>
      <t>Distribution</t>
    </r>
  </si>
  <si>
    <r>
      <rPr>
        <sz val="9"/>
        <rFont val="Times New Roman"/>
        <family val="1"/>
      </rPr>
      <t>207.75.g for end of year, records for other months</t>
    </r>
  </si>
  <si>
    <r>
      <rPr>
        <sz val="9"/>
        <rFont val="Times New Roman"/>
        <family val="1"/>
      </rPr>
      <t>General &amp; Intangible</t>
    </r>
  </si>
  <si>
    <r>
      <rPr>
        <sz val="9"/>
        <rFont val="Times New Roman"/>
        <family val="1"/>
      </rPr>
      <t>Attachment 4, Line 14, Col. (c)</t>
    </r>
  </si>
  <si>
    <r>
      <rPr>
        <sz val="9"/>
        <rFont val="Times New Roman"/>
        <family val="1"/>
      </rPr>
      <t>TOTAL GROSS PLANT</t>
    </r>
  </si>
  <si>
    <r>
      <rPr>
        <sz val="9"/>
        <rFont val="Times New Roman"/>
        <family val="1"/>
      </rPr>
      <t>(Sum of Lines 1 through 4)</t>
    </r>
  </si>
  <si>
    <r>
      <rPr>
        <sz val="9"/>
        <rFont val="Times New Roman"/>
        <family val="1"/>
      </rPr>
      <t>ACCUMULATED DEPRECIATION</t>
    </r>
  </si>
  <si>
    <r>
      <rPr>
        <sz val="9"/>
        <rFont val="Times New Roman"/>
        <family val="1"/>
      </rPr>
      <t>Attachment 4, Line 14, Col. (h)</t>
    </r>
  </si>
  <si>
    <r>
      <rPr>
        <sz val="9"/>
        <rFont val="Times New Roman"/>
        <family val="1"/>
      </rPr>
      <t>219.26.c for end of year, records for other months</t>
    </r>
  </si>
  <si>
    <r>
      <rPr>
        <sz val="9"/>
        <rFont val="Times New Roman"/>
        <family val="1"/>
      </rPr>
      <t>Attachment 4, Line 14, Col. (i)</t>
    </r>
  </si>
  <si>
    <r>
      <rPr>
        <sz val="9"/>
        <rFont val="Times New Roman"/>
        <family val="1"/>
      </rPr>
      <t>TOTAL ACCUM. DEPRECIATION</t>
    </r>
  </si>
  <si>
    <r>
      <rPr>
        <sz val="9"/>
        <rFont val="Times New Roman"/>
        <family val="1"/>
      </rPr>
      <t>(Sum of Lines 7 through 10)</t>
    </r>
  </si>
  <si>
    <r>
      <rPr>
        <sz val="9"/>
        <rFont val="Times New Roman"/>
        <family val="1"/>
      </rPr>
      <t>NET PLANT IN SERVICE</t>
    </r>
  </si>
  <si>
    <r>
      <rPr>
        <sz val="9"/>
        <rFont val="Times New Roman"/>
        <family val="1"/>
      </rPr>
      <t>(Line 1 - Line 7)</t>
    </r>
  </si>
  <si>
    <r>
      <rPr>
        <sz val="9"/>
        <rFont val="Times New Roman"/>
        <family val="1"/>
      </rPr>
      <t>(Line 2 - Line 8)</t>
    </r>
  </si>
  <si>
    <r>
      <rPr>
        <sz val="9"/>
        <rFont val="Times New Roman"/>
        <family val="1"/>
      </rPr>
      <t>(Line 3 - Line 9)</t>
    </r>
  </si>
  <si>
    <r>
      <rPr>
        <sz val="9"/>
        <rFont val="Times New Roman"/>
        <family val="1"/>
      </rPr>
      <t>(Line 4 - Line 10)</t>
    </r>
  </si>
  <si>
    <r>
      <rPr>
        <sz val="9"/>
        <rFont val="Times New Roman"/>
        <family val="1"/>
      </rPr>
      <t>TOTAL NET PLANT</t>
    </r>
  </si>
  <si>
    <r>
      <rPr>
        <sz val="9"/>
        <rFont val="Times New Roman"/>
        <family val="1"/>
      </rPr>
      <t>( Sum of Lines 13 through 16)</t>
    </r>
  </si>
  <si>
    <r>
      <rPr>
        <sz val="9"/>
        <rFont val="Times New Roman"/>
        <family val="1"/>
      </rPr>
      <t>ADJUSTMENTS TO RATE BASE</t>
    </r>
  </si>
  <si>
    <r>
      <rPr>
        <sz val="9"/>
        <rFont val="Times New Roman"/>
        <family val="1"/>
      </rPr>
      <t>LAND HELD FOR FUTURE USE</t>
    </r>
  </si>
  <si>
    <r>
      <rPr>
        <sz val="9"/>
        <rFont val="Times New Roman"/>
        <family val="1"/>
      </rPr>
      <t>Attachment 4, Line 14, Col. (e) (Note G)</t>
    </r>
  </si>
  <si>
    <r>
      <rPr>
        <sz val="9"/>
        <rFont val="Times New Roman"/>
        <family val="1"/>
      </rPr>
      <t>WORKING CAPITAL</t>
    </r>
  </si>
  <si>
    <r>
      <rPr>
        <sz val="9"/>
        <rFont val="Times New Roman"/>
        <family val="1"/>
      </rPr>
      <t>Note H</t>
    </r>
  </si>
  <si>
    <r>
      <rPr>
        <sz val="9"/>
        <rFont val="Times New Roman"/>
        <family val="1"/>
      </rPr>
      <t>Cash Working Capital</t>
    </r>
  </si>
  <si>
    <r>
      <rPr>
        <sz val="9"/>
        <rFont val="Times New Roman"/>
        <family val="1"/>
      </rPr>
      <t>1/8*(Page 3, Line 17 minus Page 3, Line 14)</t>
    </r>
  </si>
  <si>
    <r>
      <rPr>
        <sz val="9"/>
        <rFont val="Times New Roman"/>
        <family val="1"/>
      </rPr>
      <t>Materials &amp; Supplies</t>
    </r>
  </si>
  <si>
    <r>
      <rPr>
        <sz val="9"/>
        <rFont val="Times New Roman"/>
        <family val="1"/>
      </rPr>
      <t>Attachment 4, Line 14, Col. (f)</t>
    </r>
  </si>
  <si>
    <r>
      <rPr>
        <sz val="9"/>
        <rFont val="Times New Roman"/>
        <family val="1"/>
      </rPr>
      <t>Prepayments (Account 165)</t>
    </r>
  </si>
  <si>
    <r>
      <rPr>
        <sz val="9"/>
        <rFont val="Times New Roman"/>
        <family val="1"/>
      </rPr>
      <t>Attachment 4, Line 14, Col. (g)</t>
    </r>
  </si>
  <si>
    <r>
      <rPr>
        <sz val="9"/>
        <rFont val="Times New Roman"/>
        <family val="1"/>
      </rPr>
      <t>TOTAL WORKING CAPITAL</t>
    </r>
  </si>
  <si>
    <r>
      <rPr>
        <sz val="9"/>
        <rFont val="Times New Roman"/>
        <family val="1"/>
      </rPr>
      <t>( Sum of Lines 31 through 33)</t>
    </r>
  </si>
  <si>
    <r>
      <rPr>
        <sz val="9"/>
        <rFont val="Times New Roman"/>
        <family val="1"/>
      </rPr>
      <t>RATE BASE</t>
    </r>
  </si>
  <si>
    <r>
      <rPr>
        <sz val="9"/>
        <rFont val="Times New Roman"/>
        <family val="1"/>
      </rPr>
      <t>( Sum of Lines 17, 28, 29, and 34)</t>
    </r>
  </si>
  <si>
    <r>
      <rPr>
        <sz val="9"/>
        <rFont val="Times New Roman"/>
        <family val="1"/>
      </rPr>
      <t>Less Account 566 (Misc Trans Expense)</t>
    </r>
  </si>
  <si>
    <r>
      <rPr>
        <sz val="9"/>
        <rFont val="Times New Roman"/>
        <family val="1"/>
      </rPr>
      <t>321.97.b</t>
    </r>
  </si>
  <si>
    <r>
      <rPr>
        <sz val="9"/>
        <rFont val="Times New Roman"/>
        <family val="1"/>
      </rPr>
      <t>Less Account 565</t>
    </r>
  </si>
  <si>
    <r>
      <rPr>
        <sz val="9"/>
        <rFont val="Times New Roman"/>
        <family val="1"/>
      </rPr>
      <t>321.96.b</t>
    </r>
  </si>
  <si>
    <r>
      <rPr>
        <sz val="9"/>
        <rFont val="Times New Roman"/>
        <family val="1"/>
      </rPr>
      <t>A&amp;G</t>
    </r>
  </si>
  <si>
    <r>
      <rPr>
        <sz val="9"/>
        <rFont val="Times New Roman"/>
        <family val="1"/>
      </rPr>
      <t>323.197.b</t>
    </r>
  </si>
  <si>
    <r>
      <rPr>
        <sz val="9"/>
        <rFont val="Times New Roman"/>
        <family val="1"/>
      </rPr>
      <t>Less FERC Annual Fees</t>
    </r>
  </si>
  <si>
    <r>
      <rPr>
        <sz val="9"/>
        <rFont val="Times New Roman"/>
        <family val="1"/>
      </rPr>
      <t>Note J</t>
    </r>
  </si>
  <si>
    <r>
      <rPr>
        <sz val="9"/>
        <rFont val="Times New Roman"/>
        <family val="1"/>
      </rPr>
      <t>Less Reg. Commission Expense Account 928</t>
    </r>
  </si>
  <si>
    <r>
      <rPr>
        <sz val="9"/>
        <rFont val="Times New Roman"/>
        <family val="1"/>
      </rPr>
      <t>Less: Non-safety Advertising account 930.1</t>
    </r>
  </si>
  <si>
    <r>
      <rPr>
        <sz val="9"/>
        <rFont val="Times New Roman"/>
        <family val="1"/>
      </rPr>
      <t>Plus Transmission Related Reg. Comm. Exp.</t>
    </r>
  </si>
  <si>
    <r>
      <rPr>
        <sz val="9"/>
        <rFont val="Times New Roman"/>
        <family val="1"/>
      </rPr>
      <t>Note K</t>
    </r>
  </si>
  <si>
    <r>
      <rPr>
        <sz val="9"/>
        <rFont val="Times New Roman"/>
        <family val="1"/>
      </rPr>
      <t>Plus Transmission Lease Payments in Acct 565</t>
    </r>
  </si>
  <si>
    <r>
      <rPr>
        <sz val="9"/>
        <rFont val="Times New Roman"/>
        <family val="1"/>
      </rPr>
      <t>Note V</t>
    </r>
  </si>
  <si>
    <r>
      <rPr>
        <sz val="9"/>
        <rFont val="Times New Roman"/>
        <family val="1"/>
      </rPr>
      <t>Account 566</t>
    </r>
  </si>
  <si>
    <r>
      <rPr>
        <sz val="9"/>
        <rFont val="Times New Roman"/>
        <family val="1"/>
      </rPr>
      <t>Amortization of Regulatory Asset</t>
    </r>
  </si>
  <si>
    <r>
      <rPr>
        <sz val="9"/>
        <rFont val="Times New Roman"/>
        <family val="1"/>
      </rPr>
      <t>Note E</t>
    </r>
  </si>
  <si>
    <r>
      <rPr>
        <sz val="9"/>
        <rFont val="Times New Roman"/>
        <family val="1"/>
      </rPr>
      <t>Misc. Transmission Expense (less amort. of regulatory asset)</t>
    </r>
  </si>
  <si>
    <r>
      <rPr>
        <sz val="9"/>
        <rFont val="Times New Roman"/>
        <family val="1"/>
      </rPr>
      <t>Total Account 566</t>
    </r>
  </si>
  <si>
    <r>
      <rPr>
        <sz val="9"/>
        <rFont val="Times New Roman"/>
        <family val="1"/>
      </rPr>
      <t>TOTAL O&amp;M</t>
    </r>
  </si>
  <si>
    <r>
      <rPr>
        <sz val="9"/>
        <rFont val="Times New Roman"/>
        <family val="1"/>
      </rPr>
      <t>DEPRECIATION EXPENSE</t>
    </r>
  </si>
  <si>
    <r>
      <rPr>
        <sz val="9"/>
        <rFont val="Times New Roman"/>
        <family val="1"/>
      </rPr>
      <t>336.7.b&amp;d</t>
    </r>
  </si>
  <si>
    <r>
      <rPr>
        <sz val="9"/>
        <rFont val="Times New Roman"/>
        <family val="1"/>
      </rPr>
      <t>336.10.b&amp;d, 336.1.b&amp;d</t>
    </r>
  </si>
  <si>
    <r>
      <rPr>
        <sz val="9"/>
        <rFont val="Times New Roman"/>
        <family val="1"/>
      </rPr>
      <t>Amortization of Abandoned Plant</t>
    </r>
  </si>
  <si>
    <r>
      <rPr>
        <sz val="9"/>
        <rFont val="Times New Roman"/>
        <family val="1"/>
      </rPr>
      <t>Note F</t>
    </r>
  </si>
  <si>
    <r>
      <rPr>
        <sz val="9"/>
        <rFont val="Times New Roman"/>
        <family val="1"/>
      </rPr>
      <t>TOTAL DEPRECIATION</t>
    </r>
  </si>
  <si>
    <r>
      <rPr>
        <sz val="9"/>
        <rFont val="Times New Roman"/>
        <family val="1"/>
      </rPr>
      <t>TAXES OTHER THAN INCOME TAXES   (Note M)</t>
    </r>
  </si>
  <si>
    <r>
      <rPr>
        <sz val="9"/>
        <rFont val="Times New Roman"/>
        <family val="1"/>
      </rPr>
      <t>LABOR RELATED</t>
    </r>
  </si>
  <si>
    <r>
      <rPr>
        <sz val="9"/>
        <rFont val="Times New Roman"/>
        <family val="1"/>
      </rPr>
      <t>Payroll</t>
    </r>
  </si>
  <si>
    <r>
      <rPr>
        <sz val="9"/>
        <rFont val="Times New Roman"/>
        <family val="1"/>
      </rPr>
      <t xml:space="preserve">Highway and vehicle
</t>
    </r>
  </si>
  <si>
    <r>
      <rPr>
        <sz val="9"/>
        <rFont val="Times New Roman"/>
        <family val="1"/>
      </rPr>
      <t>Property</t>
    </r>
  </si>
  <si>
    <r>
      <rPr>
        <sz val="9"/>
        <rFont val="Times New Roman"/>
        <family val="1"/>
      </rPr>
      <t>Gross Receipts</t>
    </r>
  </si>
  <si>
    <r>
      <rPr>
        <sz val="9"/>
        <rFont val="Times New Roman"/>
        <family val="1"/>
      </rPr>
      <t>Other</t>
    </r>
  </si>
  <si>
    <r>
      <rPr>
        <sz val="9"/>
        <rFont val="Times New Roman"/>
        <family val="1"/>
      </rPr>
      <t>Payments in lieu of taxes</t>
    </r>
  </si>
  <si>
    <r>
      <rPr>
        <sz val="9"/>
        <rFont val="Times New Roman"/>
        <family val="1"/>
      </rPr>
      <t>TOTAL OTHER TAXES</t>
    </r>
  </si>
  <si>
    <r>
      <rPr>
        <sz val="9"/>
        <rFont val="Times New Roman"/>
        <family val="1"/>
      </rPr>
      <t>( Sum of Lines 25 through 31)</t>
    </r>
  </si>
  <si>
    <r>
      <rPr>
        <sz val="9"/>
        <rFont val="Times New Roman"/>
        <family val="1"/>
      </rPr>
      <t>Note N</t>
    </r>
  </si>
  <si>
    <r>
      <rPr>
        <sz val="9"/>
        <rFont val="Times New Roman"/>
        <family val="1"/>
      </rPr>
      <t>CIT=(T/1-T) * (1-(WCLTD/R)) =</t>
    </r>
  </si>
  <si>
    <r>
      <rPr>
        <sz val="9"/>
        <rFont val="Times New Roman"/>
        <family val="1"/>
      </rPr>
      <t>1 / (1 - T)  = (from line 34)</t>
    </r>
  </si>
  <si>
    <r>
      <rPr>
        <sz val="9"/>
        <rFont val="Times New Roman"/>
        <family val="1"/>
      </rPr>
      <t>(Line 35 times Line 48)</t>
    </r>
  </si>
  <si>
    <r>
      <rPr>
        <sz val="9"/>
        <rFont val="Times New Roman"/>
        <family val="1"/>
      </rPr>
      <t>Permanent Differences Tax Adjustment</t>
    </r>
  </si>
  <si>
    <r>
      <rPr>
        <sz val="9"/>
        <rFont val="Times New Roman"/>
        <family val="1"/>
      </rPr>
      <t>Total Income Taxes</t>
    </r>
  </si>
  <si>
    <r>
      <rPr>
        <sz val="9"/>
        <rFont val="Times New Roman"/>
        <family val="1"/>
      </rPr>
      <t>RETURN</t>
    </r>
  </si>
  <si>
    <r>
      <rPr>
        <sz val="9"/>
        <rFont val="Times New Roman"/>
        <family val="1"/>
      </rPr>
      <t>Rate Base times Return</t>
    </r>
  </si>
  <si>
    <r>
      <rPr>
        <sz val="9"/>
        <rFont val="Times New Roman"/>
        <family val="1"/>
      </rPr>
      <t>(Page 2, Line 35 times Page 4, Line 18)</t>
    </r>
  </si>
  <si>
    <r>
      <rPr>
        <sz val="9"/>
        <rFont val="Times New Roman"/>
        <family val="1"/>
      </rPr>
      <t>GROSS REVENUE REQUIREMENT</t>
    </r>
  </si>
  <si>
    <r>
      <rPr>
        <sz val="9"/>
        <rFont val="Times New Roman"/>
        <family val="1"/>
      </rPr>
      <t>Total Transmission plant</t>
    </r>
  </si>
  <si>
    <r>
      <rPr>
        <sz val="9"/>
        <rFont val="Times New Roman"/>
        <family val="1"/>
      </rPr>
      <t>(Page 2, Line 2, Col. 3)</t>
    </r>
  </si>
  <si>
    <r>
      <rPr>
        <sz val="9"/>
        <rFont val="Times New Roman"/>
        <family val="1"/>
      </rPr>
      <t>Transmission plant included in ISO rates</t>
    </r>
  </si>
  <si>
    <r>
      <rPr>
        <sz val="9"/>
        <rFont val="Times New Roman"/>
        <family val="1"/>
      </rPr>
      <t>(Line 1 minus Lines 2 and 3)</t>
    </r>
  </si>
  <si>
    <r>
      <rPr>
        <sz val="9"/>
        <rFont val="Times New Roman"/>
        <family val="1"/>
      </rPr>
      <t>Percentage of Transmission plant included in ISO Rates</t>
    </r>
  </si>
  <si>
    <r>
      <rPr>
        <sz val="9"/>
        <rFont val="Times New Roman"/>
        <family val="1"/>
      </rPr>
      <t>(Line 4 divided by Line 1) (If line 1 is zero, enter 1)</t>
    </r>
  </si>
  <si>
    <r>
      <rPr>
        <sz val="9"/>
        <rFont val="Times New Roman"/>
        <family val="1"/>
      </rPr>
      <t>WAGES &amp; SALARY ALLOCATOR (W&amp;S)</t>
    </r>
  </si>
  <si>
    <r>
      <rPr>
        <sz val="9"/>
        <rFont val="Times New Roman"/>
        <family val="1"/>
      </rPr>
      <t>Form 1 Reference</t>
    </r>
  </si>
  <si>
    <r>
      <rPr>
        <sz val="9"/>
        <rFont val="Times New Roman"/>
        <family val="1"/>
      </rPr>
      <t>354.20.b</t>
    </r>
  </si>
  <si>
    <r>
      <rPr>
        <sz val="9"/>
        <rFont val="Times New Roman"/>
        <family val="1"/>
      </rPr>
      <t>354.21.b</t>
    </r>
  </si>
  <si>
    <r>
      <rPr>
        <sz val="9"/>
        <rFont val="Times New Roman"/>
        <family val="1"/>
      </rPr>
      <t>354.23.b</t>
    </r>
  </si>
  <si>
    <r>
      <rPr>
        <sz val="9"/>
        <rFont val="Times New Roman"/>
        <family val="1"/>
      </rPr>
      <t>354.24,25,26.b</t>
    </r>
  </si>
  <si>
    <r>
      <rPr>
        <sz val="9"/>
        <rFont val="Times New Roman"/>
        <family val="1"/>
      </rPr>
      <t>RETURN (R)</t>
    </r>
  </si>
  <si>
    <r>
      <rPr>
        <sz val="9"/>
        <rFont val="Times New Roman"/>
        <family val="1"/>
      </rPr>
      <t>Long Term Debt</t>
    </r>
  </si>
  <si>
    <r>
      <rPr>
        <sz val="9"/>
        <rFont val="Times New Roman"/>
        <family val="1"/>
      </rPr>
      <t>Attachment 5, (Notes Q &amp; R)</t>
    </r>
  </si>
  <si>
    <r>
      <rPr>
        <sz val="9"/>
        <rFont val="Times New Roman"/>
        <family val="1"/>
      </rPr>
      <t>Preferred Stock (112.3.c)</t>
    </r>
  </si>
  <si>
    <r>
      <rPr>
        <sz val="9"/>
        <rFont val="Times New Roman"/>
        <family val="1"/>
      </rPr>
      <t>Common Stock</t>
    </r>
  </si>
  <si>
    <r>
      <rPr>
        <sz val="9"/>
        <rFont val="Times New Roman"/>
        <family val="1"/>
      </rPr>
      <t>Attachment 5, (Notes Q, R, and T)</t>
    </r>
  </si>
  <si>
    <r>
      <rPr>
        <sz val="9"/>
        <rFont val="Times New Roman"/>
        <family val="1"/>
      </rPr>
      <t>Total</t>
    </r>
  </si>
  <si>
    <r>
      <rPr>
        <sz val="9"/>
        <rFont val="Times New Roman"/>
        <family val="1"/>
      </rPr>
      <t>( Sum of Lines 15 through 17)</t>
    </r>
  </si>
  <si>
    <r>
      <rPr>
        <sz val="9"/>
        <rFont val="Times New Roman"/>
        <family val="1"/>
      </rPr>
      <t>ACCOUNT 454 (RENT FROM ELECTRIC
PROPERTY)</t>
    </r>
  </si>
  <si>
    <r>
      <rPr>
        <sz val="9"/>
        <rFont val="Times New Roman"/>
        <family val="1"/>
      </rPr>
      <t>ACCOUNT 456.1 (OTHER ELECTRIC REVENUES)</t>
    </r>
  </si>
  <si>
    <r>
      <rPr>
        <sz val="9"/>
        <rFont val="Times New Roman"/>
        <family val="1"/>
      </rPr>
      <t>General Note: References to pages in this formula rate template are indicated as: (Page #, Line #, Col. #)</t>
    </r>
  </si>
  <si>
    <r>
      <rPr>
        <sz val="9"/>
        <rFont val="Times New Roman"/>
        <family val="1"/>
      </rPr>
      <t>References to data from FERC Form 1 are indicated as: #.y.x (page, line, column)</t>
    </r>
  </si>
  <si>
    <r>
      <rPr>
        <sz val="9"/>
        <rFont val="Times New Roman"/>
        <family val="1"/>
      </rPr>
      <t>Notes</t>
    </r>
  </si>
  <si>
    <t>Silver Run Electric, LLC</t>
  </si>
  <si>
    <t>Note O</t>
  </si>
  <si>
    <t>48a</t>
  </si>
  <si>
    <t>Rev Requirement before Incentive Return</t>
  </si>
  <si>
    <t>48b</t>
  </si>
  <si>
    <t>Incentive Return, Income Tax, and Concessions</t>
  </si>
  <si>
    <t>(Attachment 1, Page 3, Col 12, Line 6)</t>
  </si>
  <si>
    <t>X</t>
  </si>
  <si>
    <t>Investment tax credit (ITC) is recorded in accordance with the deferral method of accounting and any normalization requirements that relate to the eligibility to claim the credit or the recapture of the credit.  The revenue requirement impact of any ITC will be supported by a work paper.</t>
  </si>
  <si>
    <t>(Federal Income Tax Rate)</t>
  </si>
  <si>
    <t>(State Income Tax Rate or Composite SIT)</t>
  </si>
  <si>
    <t>(percent of federal income tax deductible for state purposes)</t>
  </si>
  <si>
    <r>
      <t>True-Up Year Revenue Received</t>
    </r>
    <r>
      <rPr>
        <b/>
        <vertAlign val="superscript"/>
        <sz val="9"/>
        <color indexed="8"/>
        <rFont val="Times New Roman"/>
        <family val="1"/>
      </rPr>
      <t>1</t>
    </r>
  </si>
  <si>
    <r>
      <t>Net Revenue Requirement</t>
    </r>
    <r>
      <rPr>
        <vertAlign val="superscript"/>
        <sz val="9"/>
        <color indexed="8"/>
        <rFont val="Times New Roman"/>
        <family val="1"/>
      </rPr>
      <t>2</t>
    </r>
  </si>
  <si>
    <r>
      <t>True-Up Net Revenue Requirement</t>
    </r>
    <r>
      <rPr>
        <vertAlign val="superscript"/>
        <sz val="9"/>
        <color indexed="8"/>
        <rFont val="Times New Roman"/>
        <family val="1"/>
      </rPr>
      <t>3</t>
    </r>
  </si>
  <si>
    <r>
      <t>True-Up Interest Income (Expense)</t>
    </r>
    <r>
      <rPr>
        <vertAlign val="superscript"/>
        <sz val="9"/>
        <color indexed="8"/>
        <rFont val="Times New Roman"/>
        <family val="1"/>
      </rPr>
      <t>4</t>
    </r>
    <r>
      <rPr>
        <sz val="9"/>
        <color indexed="8"/>
        <rFont val="Times New Roman"/>
        <family val="1"/>
      </rPr>
      <t xml:space="preserve"> (D) x (H, line 10)</t>
    </r>
  </si>
  <si>
    <r>
      <t>Prior Period Adjustment with Interest</t>
    </r>
    <r>
      <rPr>
        <vertAlign val="superscript"/>
        <sz val="9"/>
        <color indexed="8"/>
        <rFont val="Times New Roman"/>
        <family val="1"/>
      </rPr>
      <t>5</t>
    </r>
  </si>
  <si>
    <t>(Sum of Lines 17, 22, 32, 46, and 48)</t>
  </si>
  <si>
    <r>
      <rPr>
        <sz val="9"/>
        <rFont val="Times New Roman"/>
        <family val="1"/>
      </rPr>
      <t>To be completed in conjunction with Attachment H-27A.</t>
    </r>
  </si>
  <si>
    <t xml:space="preserve">For each Rate Year, SRE will develop a schedule calculating the weighted average federal income tax rate for each category of partners. </t>
  </si>
  <si>
    <t xml:space="preserve">For each Rate Year, SRE will develop a schedule calculating the weighted average state income tax rate for each category of partners. </t>
  </si>
  <si>
    <t>Contributions in Aid of Construction</t>
  </si>
  <si>
    <t>In the event a Contribution in Aid of Construction (CIAC) is made for a transmission facility, the transmission depreciation rates above will be weighted based on the relative amount of underlying plant booked to the accounts shown in the lines above, and the resultant weighted average depreciation rate will be used to amortize the CIAC.   The CIAC depreciation rate for each facility will be determined at the time the plant is placed into service, and will not change  without FERC approval.</t>
  </si>
  <si>
    <t>* Taken directly from SRE affiliate Cross Texas Transmission, LLC as approved by the Public Utility Commission of Texas in Docket No. 43950 by order issued May 1, 2015.
** Based on a proxy depreciation rate as supported in Section 205 filing.</t>
  </si>
  <si>
    <t>The revenues credited on page 1, lines 2-6, shall include only the amounts received by SRE for service rendered using facilities for which recovery is provided under this tariff. They do not include revenues associated with FERC annual charges, gross receipts taxes, or facilities not included in this template (e.g., direct assignment facilities and GSUs) which are not recovered under this Rate Formula Template.</t>
  </si>
  <si>
    <t>Page 3, Line 6 - Subtract all EPRI and EEI Annual Membership Dues listed in Form 1 at 353.f, all Regulatory Commission Expenses in account 928 itemized at 351.h, and non-safety related advertising included in Account 930.1.  Any lobbying expenses incurred by SRE shall be booked to Account 426.4 in accordance with the Uniform System of Accounts and, as a result, are not recoverable under the Formula Rate.</t>
  </si>
  <si>
    <t>The cost of common stock includes both SRE’s base return on equity (“ROE”) and the 50 basis point ROE adder for RTO participation granted to SRE in 155 FERC ¶ 61,097 at P 94 (2016).  Pursuant to the Settlement Agreement in FERC Docket No. ER16-453, SRE’s base ROE shall be 9.85% and the equity portion of its capital structure shall not exceed 54.75% (“Equity Cap”).  With respect to SRE’s capital structure, per the Commission’s order in 155 FERC ¶ 61,097 at PP 50-52, SRE will use a hypothetical capital structure of 50 percent debt and 50 percent equity for the period prior to the date on which PJM assumes operational control of the Artificial Island Project facilities (“In-Service Date”) and will use its actual capital structure thereafter, subject to the Equity Cap.   Both SRE’s base ROE and the Equity Cap shall be subject to a moratorium that will last until the date that is three years after the In-Service Date.  During the moratorium period, no Party to the Settlement Agreement shall be permitted to file unilaterally to modify the base ROE or Equity Cap under FPA Sections 205 or 206, as the case may be, and nor may any Party support such a request by another entity.  After the expiration of the moratorium period, SRE’s base ROE and Equity Cap shall remain in effect until SRE makes a filing under FPA Section 205 to change said value and the revised base ROE or Equity Cap becomes effective by operation of law or by a Commission order, or until a complaint filed pursuant to FPA Section 206 or action taken pursuant to FPA Section 206 by the Commission acting sua sponte results in a Commission order directing a change to the base ROE or Equity Cap.</t>
  </si>
  <si>
    <t>Requires approval by FERC of incentive return applicable to the specified project(s).  Per the Commission’s order in 158 FERC ¶ 61,060 at PP 32-35, SRE shall not recover a 50 basis point ROE incentive for the risks and challenges associated with the Artificial Island Project facilities, PJM Upgrade Projects b2633.1 and b2633.2.</t>
  </si>
  <si>
    <t>Line 5 includes a 100 basis point increase in ROE that is used only to determine the increase in return and income taxes associated with a 100 basis point increase in ROE. Any ROE actual incentive must be approved by the Commission.  For example, if the Commission were to grant a 150 basis point ROE incentive, the increase in return and taxes for a 100 basis point increase in ROE would be multiplied by 1.5 on Attachment 1 column 12.  Per the Commission’s order in 158 FERC ¶ 61,060 at PP 32-35, SRE shall not recover a 50 basis point ROE incentive for the risks and challenges associated with the Artificial Island Project facilities, PJM Upgrade Projects b2633.1 and b2633.2.</t>
  </si>
  <si>
    <t>Attachment 3, Line 9, Col. J</t>
  </si>
  <si>
    <t>Note X</t>
  </si>
  <si>
    <t>Account No. 281 (enter negative)</t>
  </si>
  <si>
    <t>Account No. 282 (enter negative)</t>
  </si>
  <si>
    <t>Account No. 283 (enter negative)</t>
  </si>
  <si>
    <t>Account No. 190</t>
  </si>
  <si>
    <t>Account No. 255 (enter negative)</t>
  </si>
  <si>
    <t>Unfunded Reserves (enter negative)</t>
  </si>
  <si>
    <t>Attachment 4, Line 43, Col. (h)</t>
  </si>
  <si>
    <t>Attachment 4, Line 14, Col. (d)</t>
  </si>
  <si>
    <t>Attachment 4, Line 28, Col. (b) (Note E)</t>
  </si>
  <si>
    <t>Attachment 4, Line 28, Col. (c) (Note F)</t>
  </si>
  <si>
    <t>TOTAL ADJUSTMENTS</t>
  </si>
  <si>
    <t>( Sum of Lines 19 through 27)</t>
  </si>
  <si>
    <t xml:space="preserve">INCOME TAXES   </t>
  </si>
  <si>
    <r>
      <t xml:space="preserve">T=1 - </t>
    </r>
    <r>
      <rPr>
        <sz val="9"/>
        <rFont val="Times New Roman"/>
        <family val="1"/>
      </rPr>
      <t>[(1 - SIT) * (1 - FIT)] / (1 - SIT * FIT * p)</t>
    </r>
  </si>
  <si>
    <t>WCLTD = Page 4, Line 15, R = Page 4, Line 18,  FIT &amp; SIT &amp; P = Note N</t>
  </si>
  <si>
    <t>ITC Amortization Tax adjustment</t>
  </si>
  <si>
    <t>( Sum of Lines  17, 22, 32, 46, 48, and 48b)</t>
  </si>
  <si>
    <t>The balances in Accounts 190, 281, 282 and 283 are allocated to transmission plant included in rate base based on Company accounting records.  Accumulated deferred income tax amounts associated with asset or liability accounts excluded from rate base (such as ADIT related to asset retirement obligations and certain tax-related regulatory assets or liabilities) do not affect rate base.  To the extent that the normalization requirements apply to ADIT activity in the projected net revenue requirement calculation or the true-up adjustment calculation, the ADIT amounts are computed in accordance with the proration formula of Treasury regulation Section 1.167(l)-1(h)(6).  The remaining ADIT activity is averaged.  Work papers supporting the ADIT calculations will be posted with each projected net revenue requirement and/or Annual True-Up and included in the annual Informational Filing submitted to the Commission.  Account 281 is not allocated to Transmission.</t>
  </si>
  <si>
    <t xml:space="preserve">The currently effective income tax rate (T), where FIT is the federal income tax rate, SIT is the state income tax rate, and p is the percentage of federal income tax deductible for state income taxes. If the utility is taxed in more than one state, it must attach a work paper showing the name of each state and how the blended or composite SIT was computed. </t>
  </si>
  <si>
    <t xml:space="preserve">Includes the annual income tax cost or benefit due to permanent differences between the amounts of expenses or revenues for ratemaking purposes and the amounts recognized for income tax purposes, including the effects of regulatory depreciation of plant basis attributable to Allowance for Other Funds Used During Construction (AFUDC-equity).  The tax adjustment related to these items is computed by multiplying the tax effect of each item by the applicable tax gross-up factor and will be supported by a work paper.  </t>
  </si>
  <si>
    <t>(Sum Col. 5 + Col. 9  + (Column 6 * Line 16))</t>
  </si>
  <si>
    <t xml:space="preserve"> (Col. 11/100)*Col. 6*Att 2 Line 28)  (Note G)</t>
  </si>
  <si>
    <t>ITC Amortization Tax Adjustment</t>
  </si>
  <si>
    <t>Attachment H-27A, Page 3, Line 43</t>
  </si>
  <si>
    <t>Attachment H-27A, Page 3, Line 44</t>
  </si>
  <si>
    <t>Attachment H-27A, Page 3, Line 45</t>
  </si>
  <si>
    <t>Net Transmission Plant</t>
  </si>
  <si>
    <t>Attachment H-27A, page 2, line 14, col 5</t>
  </si>
  <si>
    <t>Calculate using 13 month average balance.</t>
  </si>
  <si>
    <t xml:space="preserve">Reserved.  </t>
  </si>
  <si>
    <t>(Line 15 - line 16 - line 17)</t>
  </si>
  <si>
    <t>Calculate rate base using 13 month average balance, except ADIT.  The calculation of ADIT is covered in Note D.</t>
  </si>
  <si>
    <t xml:space="preserve">Line No. </t>
  </si>
  <si>
    <t>Rate Base Adjustment Mechanism - Summary</t>
  </si>
  <si>
    <t>Account</t>
  </si>
  <si>
    <t>182.3 (debit or &lt;credit&gt;)</t>
  </si>
  <si>
    <t>254 (debit or &lt;credit&gt;)</t>
  </si>
  <si>
    <t>Income Tax Allowance Adjustment Mechanism - Summary</t>
  </si>
  <si>
    <t>Tax Gross-up Factor</t>
  </si>
  <si>
    <t>(j)</t>
  </si>
  <si>
    <t>Description (+ = debit, &lt;&gt; = credit)</t>
  </si>
  <si>
    <t>Whether subject to normalization rules
(Note 6)</t>
  </si>
  <si>
    <t>Amortization period and method</t>
  </si>
  <si>
    <t>Debit or &lt;Credit&gt; to Account 410.1</t>
  </si>
  <si>
    <t>Debit or &lt;Credit&gt; to Account 411.1</t>
  </si>
  <si>
    <t>Debit or &lt;Credit&gt; to Account 190</t>
  </si>
  <si>
    <t>Debit or &lt;Credit&gt; to Account 283</t>
  </si>
  <si>
    <t>Debit or &lt;Credit&gt;</t>
  </si>
  <si>
    <t>Account 410.1</t>
  </si>
  <si>
    <t>Account 411.1</t>
  </si>
  <si>
    <t>Account 410.2</t>
  </si>
  <si>
    <t>Account 411.2</t>
  </si>
  <si>
    <t>22a</t>
  </si>
  <si>
    <t>Deficient or (Excess) Accumulated Deferred Income Taxes</t>
  </si>
  <si>
    <t>Attachment 13, Line 7 (Note Y)</t>
  </si>
  <si>
    <t>Y</t>
  </si>
  <si>
    <t xml:space="preserve">Upon enactment of changes in tax law, ADIT balances are re-measured and adjusted in Company’s books of account, resulting in excess or deficient accumulated deferred income tax assets and liabilities.  Excess or deficient ADIT attributable to timing differences between the amounts of expenses or revenues recognized for income tax purposes and amounts of expenses or revenues recognized for ratemaking purposes as well as subsequent recoverable or refundable amortization of such amounts will be based upon Company records and be calculated and recorded in accordance with ASC 740 and any applicable normalization requirements of the taxing jurisdiction.  The Deficient or (Excess) Deferred Income Tax Adjustment (page 3, line 44) is computed by multiplying each component of deficient or (excess) deferred income taxes by the applicable tax gross-up factor.  For each re-measurement of ADIT, the amounts entered as the Deficient or (Excess) Accumulated Deferred Income Taxes component of ADJUSTMENTS TO RATE BASE (page 2, line 22a) or as the Deficient or (Excess) Deferred Income Tax Adjustment component of INCOME TAXES (page 3, line 44) will be supported by Attachment 13 (Deficient or Excess Accumulated Deferred Income Taxes) providing the balance for each taxing jurisdiction at the beginning and end of the year, amortization for the year, calculation of the gross-up to the revenue requirement level and any other information required to support compliance with any applicable normalization requirements.  </t>
  </si>
  <si>
    <t>References</t>
  </si>
  <si>
    <t>Total Deficient or (Excess) ADIT (sum of lines 5-6)</t>
  </si>
  <si>
    <t>Amortization or Mitigation of Deficient or &lt;Excess&gt; ADIT</t>
  </si>
  <si>
    <t>Amortization or Mitigation with Tax Gross-up</t>
  </si>
  <si>
    <t>[Insert rows as necessary]</t>
  </si>
  <si>
    <t xml:space="preserve">[Explanatory statements as needed]  </t>
  </si>
  <si>
    <t>Rate Base Adjustment Mechanism - Reconciliation of Beginning and End of Test Period Balances</t>
  </si>
  <si>
    <t>Balance at Beginning of Year</t>
  </si>
  <si>
    <t>Re-measurement of ADIT</t>
  </si>
  <si>
    <t>Annual Amortization (Note 4)</t>
  </si>
  <si>
    <t>Other Adjustments
(Note 5)</t>
  </si>
  <si>
    <t>Balance at End of Year 
(d)+(e)+(f)+
(g)</t>
  </si>
  <si>
    <t>Total for account 182.3</t>
  </si>
  <si>
    <t>FN1. pg 232</t>
  </si>
  <si>
    <t>Total for account 254</t>
  </si>
  <si>
    <t>FN1. pg 278</t>
  </si>
  <si>
    <t>Income Tax Allowance Adjustment Mechanism</t>
  </si>
  <si>
    <t>The income tax allowance adjustment mechanism may include amortization of excess or deficient ADIT pertaining to deferred tax expense or benefit reflected in rates at a historical tax rate when the underlying timing difference(s) originated (computed under Amortization of Excess or Deficient ADIT within the Income Tax Allowance Adjustment Mechanism section of this worksheet) as well as an adjustment for tax law changes with prospective effective dates intended to mitigate the over- or under-recovery of deferred income taxes originating prior to the effective date of such tax law changes (computed under Adjustment for Tax Law Changes with Prospective Effective Dates within the Income Tax Allowance Adjustment Mechanism section of this worksheet).</t>
  </si>
  <si>
    <t>Amortization of Excess or Deficient ADIT</t>
  </si>
  <si>
    <t>Annual Amortization from Table Above
(Note 4)</t>
  </si>
  <si>
    <t>Comments</t>
  </si>
  <si>
    <t xml:space="preserve">Total for account 254 </t>
  </si>
  <si>
    <t>Total amortization and offsetting entries</t>
  </si>
  <si>
    <t>Net income tax expense or benefit</t>
  </si>
  <si>
    <t>Adjustment for Tax Law Changes with Prospective Effective Dates</t>
  </si>
  <si>
    <t>In the case of tax law changes with an effective date(s) after the beginning of the test period, the impact of a timing difference on current tax expense or benefit differs from the impact on ADIT.  For example, in the case of a deductible timing difference originating in a tax year with a higher enacted tax rate than will apply when the difference will reverse, the current tax benefit will exceed the deferred tax expense.  In this situation, the adjustment computed below to recoverable income tax expense is made in order to avoid over-recovering income tax expense in the current test period due to the excess of current tax benefit over deferred tax expense (computed based on the estimated amount of the future tax liability) with respect to a given timing difference.  The adjustment to recoverable tax expense during the test period in which a timing difference originates mitigates the need for refund of a regulatory liability for excess deferred taxes in a future period (or, as applicable, the need for recovery of a regulatory asset for deficient deferred taxes in a future period).  Amounts in column (i) are reported in the Income Tax Allowance Adjustment Mechanism - Summary on this worksheet.</t>
  </si>
  <si>
    <t>(k)</t>
  </si>
  <si>
    <t>Originating Taxable or (Deductible) Book / Tax Difference for Test Year</t>
  </si>
  <si>
    <t>Tax Rate for Test Year</t>
  </si>
  <si>
    <t>Current Tax Expense or (Benefit) in Test Year</t>
  </si>
  <si>
    <t>Tax Gross-up Factor for Test Year</t>
  </si>
  <si>
    <t>Revemue Requirement Imapct for Test Year</t>
  </si>
  <si>
    <t>Enacted Tax Rate for the Reversal Year(s)</t>
  </si>
  <si>
    <t>Deferred Tax Expense or (Benefit) in Test Year</t>
  </si>
  <si>
    <t>Total Tax Expense or (Benefit) in Test Year</t>
  </si>
  <si>
    <t xml:space="preserve">Adjustment to Mitigate Over/under-recovery of Deferred Taxes </t>
  </si>
  <si>
    <t>(c) x (d)</t>
  </si>
  <si>
    <t>1 / (1- (d))</t>
  </si>
  <si>
    <t>(e) x (f)</t>
  </si>
  <si>
    <t>- [(c) x (h)]</t>
  </si>
  <si>
    <t>(e) + (i)</t>
  </si>
  <si>
    <t>(j) x (f)</t>
  </si>
  <si>
    <t>Note 1 - Summary of re-measurement of ADIT resulting from tax law changes</t>
  </si>
  <si>
    <t>The purposes of this portion of the worksheet are, for each change in tax law, to explain: 
- how any ADIT accounts were re-measured, 
- the excess or deficient ADIT contained therein, and 
- the accounting for any excess or deficient amounts in Accounts 182.3 (Other Regulatory Assets) and 254 (Other Regulatory Liabilities).
Note 2 describes how ADIT accounts are re-measured upon a change in income tax law.  A separate summary (i.e., Note 1a, Note 1b, etc.) will be added for each tax law change resulting in a re-measurement of ADIT.</t>
  </si>
  <si>
    <t xml:space="preserve">Note 1a - Summary of re-measurement of ADIT resulting from </t>
  </si>
  <si>
    <t>[name of tax law change]</t>
  </si>
  <si>
    <t xml:space="preserve">Additional information is provided in Note </t>
  </si>
  <si>
    <t xml:space="preserve">Re-measurement entry </t>
  </si>
  <si>
    <t>Comments or References</t>
  </si>
  <si>
    <t>182.3 (tax-related, included in rate base - protected)</t>
  </si>
  <si>
    <t>182.3 (tax-related, included in rate base - unprotected)</t>
  </si>
  <si>
    <t>182.3 (tax-related, not in rate base))</t>
  </si>
  <si>
    <t>190 (related to portion of acct. 182.3 not in rate base)</t>
  </si>
  <si>
    <t>254 (tax-related, included in rate base - protected)</t>
  </si>
  <si>
    <t>254 (tax-related, included in rate base - unprotected)</t>
  </si>
  <si>
    <t>254 (tax-related, not in rate base)</t>
  </si>
  <si>
    <t>283 (related to portion of acct. 254 not in rate base)</t>
  </si>
  <si>
    <t xml:space="preserve"> (sum of lines </t>
  </si>
  <si>
    <t>[Insert additional analysis.]</t>
  </si>
  <si>
    <t xml:space="preserve">Note 1b - Summary of </t>
  </si>
  <si>
    <t>[Continuation of note with respect to particular changes in tax law.]</t>
  </si>
  <si>
    <t>[Insert additional notes as needed.]</t>
  </si>
  <si>
    <t xml:space="preserve">Note 1c - Summary of </t>
  </si>
  <si>
    <t>Rate year =</t>
  </si>
  <si>
    <t>Test period days after rates become effective</t>
  </si>
  <si>
    <t xml:space="preserve">This attachment includes sections that are populated only with actual data and thus, these sections remain blank when the formula rate template is calculating a projected revenue requirement. Columns (i) through (n) below are not used for the projection and are only populated with actual data for the Annual Update.   </t>
  </si>
  <si>
    <t>Account 182.3 - Other Regulatory Assets (portion related to deficient or excess ADIT)</t>
  </si>
  <si>
    <t>Amount
debit / &lt;credit&gt;</t>
  </si>
  <si>
    <t>Beginning balance  (debit or &lt;credit&gt;)</t>
  </si>
  <si>
    <t>Less:  Portion not related to transmission</t>
  </si>
  <si>
    <t>Less:  Portion not reflected in rate base</t>
  </si>
  <si>
    <t>Subtotal:  Portion reflected in rate base</t>
  </si>
  <si>
    <t>Less:  Portion subject to proration</t>
  </si>
  <si>
    <t>Portion subject to averaging  (debit or &lt;credit&gt;)</t>
  </si>
  <si>
    <t>Ending balance  (debit or &lt;credit&gt;)</t>
  </si>
  <si>
    <t>Less:  Portion subject to proration (before proration)</t>
  </si>
  <si>
    <t>Portion subject to averaging (before averaging)  (debit or &lt;credit&gt;)</t>
  </si>
  <si>
    <t>Ending balance of portion subject to proration (prorated)  (debit or &lt;credit&gt;)</t>
  </si>
  <si>
    <t>Average balance of portion subject to averaging</t>
  </si>
  <si>
    <t>Amount reflected in rate base  (debit or &lt;credit&gt;)</t>
  </si>
  <si>
    <t>To Att. 2, Line 5</t>
  </si>
  <si>
    <t>Columns (i) through (n) are not used for the calculation of the projected revenue requirement</t>
  </si>
  <si>
    <t>(l)</t>
  </si>
  <si>
    <t>(m)</t>
  </si>
  <si>
    <t>(n)</t>
  </si>
  <si>
    <t>Year</t>
  </si>
  <si>
    <t>Forecasted Monthly Activity
debit / &lt;credit&gt;</t>
  </si>
  <si>
    <t>Forecasted 
Month-end Balance
debit / &lt;credit&gt;</t>
  </si>
  <si>
    <t>Days until End of Test Period</t>
  </si>
  <si>
    <t>Days in Test Period</t>
  </si>
  <si>
    <t>Prorated Forecasted Monthly Activity
debit / &lt;credit&gt;</t>
  </si>
  <si>
    <t>Forecasted  Prorated Month-end Balance
debit / &lt;credit&gt;</t>
  </si>
  <si>
    <t>Actual Monthly Activity</t>
  </si>
  <si>
    <t>Difference between projected monthly and actual monthly activity.</t>
  </si>
  <si>
    <t xml:space="preserve">Preserve projected proration when actual monthly and projected monthly activity are either both increases or decreases.  </t>
  </si>
  <si>
    <t xml:space="preserve">Fifty percent of the difference between projected and actual activity when actual and projected activity are either both increases or decreases.  </t>
  </si>
  <si>
    <t>Fifty percent of actual monthly activity when projected activity is an increase while actual activity is a decrease OR projected activity is a decrease while actual activity is an increase.</t>
  </si>
  <si>
    <t xml:space="preserve">Balance reflecting proration or averaging </t>
  </si>
  <si>
    <t xml:space="preserve"> </t>
  </si>
  <si>
    <t>prior month (d) + (c)</t>
  </si>
  <si>
    <t>Line 2</t>
  </si>
  <si>
    <t>[(c) x (e) / (f)]</t>
  </si>
  <si>
    <t>prior month (h) + (g)</t>
  </si>
  <si>
    <t>(i) - (c) 
 [Note 4]</t>
  </si>
  <si>
    <t>[Note 5]</t>
  </si>
  <si>
    <t>[Note 6]</t>
  </si>
  <si>
    <t>[Note 7]</t>
  </si>
  <si>
    <t>(k) + (l) + (m) 
[Note 8]</t>
  </si>
  <si>
    <t>December 31,</t>
  </si>
  <si>
    <t>NA</t>
  </si>
  <si>
    <t xml:space="preserve">January </t>
  </si>
  <si>
    <t xml:space="preserve">March </t>
  </si>
  <si>
    <t xml:space="preserve">August </t>
  </si>
  <si>
    <t xml:space="preserve">Total </t>
  </si>
  <si>
    <t>Account 254 - Other Regulatory Liabilities (portion related to deficient or excess ADIT)</t>
  </si>
  <si>
    <t>To Att. 2, Line 6</t>
  </si>
  <si>
    <t xml:space="preserve">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the specific note for this tax law change in Att. 2).  The journal entry to record the remeasurements (Line 16) is based on the differences in balances of accounts recorded prior to the change in law (columns (d)-(h)) and activity in other accounts resulting from the remeasurement (columns (i)-(n)).  The remeasurement entry is also included in Att. 2.  The accounting is further described in Att. 2, Note 2. </t>
  </si>
  <si>
    <t>This worksheet will be included in support of the revenue requirement computation until the excess or deficient ADIT is fully amortized.  A similar worksheet will be used for subsequent changes in tax law resulting in re-measurement of ADIT.</t>
  </si>
  <si>
    <t>Balances and rates prior to remeasurement</t>
  </si>
  <si>
    <t>Temporary Difference</t>
  </si>
  <si>
    <t>Item</t>
  </si>
  <si>
    <t>Normalized?</t>
  </si>
  <si>
    <t>Remeasured balances and rates</t>
  </si>
  <si>
    <t>Other accounts affected by remeasurement</t>
  </si>
  <si>
    <t>Summary of Effects on Tax-related Regulatory Assets and Liabilities</t>
  </si>
  <si>
    <t>Account 182.3 - included in rate base, subject to normalization rules</t>
  </si>
  <si>
    <t>Account 182.3 - included in rate base, not subject to normalization rules</t>
  </si>
  <si>
    <t>Account 182.3 - not included in rate base</t>
  </si>
  <si>
    <t>Account 254 - included in rate base, subject to normalization rules</t>
  </si>
  <si>
    <t>Account 254 - included in rate base, not subject to normalization rules</t>
  </si>
  <si>
    <t>Account 254 - not included in rate base</t>
  </si>
  <si>
    <t>Attachment 13.2 - Re-measurement of ADIT and Tax-related Regulatory Assets and Liabilities Resulting from the Tax Change Identified in Line 1</t>
  </si>
  <si>
    <t xml:space="preserve">Attachment 13.1 - Regulatory Assets/Liabilities for Deficient/Excess ADIT - Averaging and Proration Adjustments </t>
  </si>
  <si>
    <t>Attachment 13 - Excess or Deficient Accumulated Deferred Income Taxes - Summary</t>
  </si>
  <si>
    <t>To Attachment H-27A, Page 2, Line 22a, Col. (3)</t>
  </si>
  <si>
    <t>266.8.f  (Note X)</t>
  </si>
  <si>
    <t>Attachment 13, Line 12(d) (Note Y)</t>
  </si>
  <si>
    <t>To Attachment H-27A, Page 3, Line 44</t>
  </si>
  <si>
    <t>To Attachment H-27A, Page 3, Line 40</t>
  </si>
  <si>
    <t xml:space="preserve">The primary purposes of this worksheet are to: 
 - reconcile the amounts of regulatory assets and liabilities comprising the rate base adjustment mechanism on Attachment H-27A, Page 2, Line 22a (ADJUSTMENTS TO RATE BASE-Deficient or (Excess) ADIT) as of the beginning and end of the current test period (summarized beginning at Line 3 below) and 
- to support the amount of excess deferred tax expense or benefit recognized due to enacted change(s) in tax rate(s) on Attachment H-27A, Page 3, Line 40 (INCOME TAXES-Deficient or (Excess) Deferred Income Taxes) and the effect of such excess deferred tax expense or benefit on the revenue requirement as reflected in the income tax allowance adjustment mechanism on Attachment H-27A, Page 3, Line 44 (INCOME TAXES-Deficient or (Excess) Deferred Income Tax Adjustment) during the test period (summarized beginning on Line 9 below).  
This worksheet supports the computation of the projected revenue requirement or, as appropriate, the actual revenue requirement used to compute the true-up adjustment.
Each tax law change addressed by this worksheet with its associated explanatory note is listed below.  Amounts related to each tax law change are provided and supported throughout this worksheet.  Additional lines and explanatory notes will be added to this worksheet as necessary as tax law changes are enacted without the need for an FPA Section 205 filing. </t>
  </si>
  <si>
    <t>Support for Attachment 13 (Excess or Deficient Accumulated Deferred Income Taxes - Summary)</t>
  </si>
  <si>
    <t>Remeasurement journal entry:  debt or &lt;credit&gt; (to Attachment 13)</t>
  </si>
  <si>
    <r>
      <t xml:space="preserve">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t>
    </r>
    <r>
      <rPr>
        <sz val="4"/>
        <rFont val="Times New Roman"/>
        <family val="1"/>
      </rPr>
      <t xml:space="preserve">
</t>
    </r>
    <r>
      <rPr>
        <sz val="9"/>
        <rFont val="Times New Roman"/>
        <family val="1"/>
      </rPr>
      <t>A hypothetical capital structure of 50% Equity and 50% debt will be used until the first transmission asset is placed in service, or until otherwise authorized by the Commission.</t>
    </r>
  </si>
  <si>
    <t>The amounts summarized above are computed in the Rate Base Adjustment Mechanism-Reconciliation of Beginning and End of Test Period Balances section of the worksheet with proration and averaging of activity during the test period computed in different section of Attachment 13.1 for projected revenue requirement calculations and actual revenue requirement calculations.</t>
  </si>
  <si>
    <t>Amortization of Investment Tax Credit (enter negative)</t>
  </si>
  <si>
    <t xml:space="preserve">Deficient or (Excess) Deferred Income Taxes </t>
  </si>
  <si>
    <t>Tax Effect of Permanent Differences and Depreciation of AFUDC-equity</t>
  </si>
  <si>
    <t>Deficient or (Excess) Deferred  Income Tax Adjustment</t>
  </si>
  <si>
    <t>Attachment 13, Line 12(f) (Note Y)</t>
  </si>
  <si>
    <t>Deficient or (Excess) Deferred Income Tax Adjustment</t>
  </si>
  <si>
    <t xml:space="preserve">Amortization of Investment Tax Credit </t>
  </si>
  <si>
    <t>Deficient or (Excess) Deferred Income Taxes</t>
  </si>
  <si>
    <r>
      <rPr>
        <b/>
        <sz val="7"/>
        <rFont val="Times New Roman"/>
        <family val="1"/>
      </rPr>
      <t>Analysis</t>
    </r>
    <r>
      <rPr>
        <sz val="7"/>
        <rFont val="Times New Roman"/>
        <family val="1"/>
      </rPr>
      <t xml:space="preserve"> - Balances of tax-related regulatory assets and liabilities include tax gross-up.  Accordingly, for the regulatory assets and liabilities for deficient or excess deferred taxes included in rate base, the related deferred tax assets and liabilities are also included in rate base.  Remeasurements in column (e) are described in Notes 2 and 3 and are based on the journal entry below and the support on the worksheet for the applicable tax law change.  Averaging or proration of amounts affecting rate base is computed on different sections of Attachment 13.1 for projected revenue requirement and actual revenue requirement. </t>
    </r>
  </si>
  <si>
    <r>
      <rPr>
        <b/>
        <sz val="7"/>
        <rFont val="Times New Roman"/>
        <family val="1"/>
      </rPr>
      <t>Note 2 - Explanation of how ADIT accounts are re-measured upon a change in income tax law</t>
    </r>
    <r>
      <rPr>
        <sz val="7"/>
        <rFont val="Times New Roman"/>
        <family val="1"/>
      </rPr>
      <t xml:space="preserve">
Deferred tax assets and liabilities are adjusted (re-measured) for the effect of the changes in tax law (including tax rates) in the period that the change is enacted.  Adjustments are recorded in the appropriate deferred tax balance sheet accounts (Accounts 190, 281, 282 and 283) based on the nature of the temporary difference and the related classification requirements of the accounts.   If as a result of action or expected action by a regulator, it is probable that the future increase or decrease in taxes payable due to the change in tax law or rates will be recovered from or returned to customers through future rates, a regulatory asset or liability is recognized in Account 182.3 (Other Regulatory Assets), or Account 254 (Other Regulatory Liabilities), as appropriate, for that probable future revenue or reduction in future revenue.  Re-measurements of deferred tax balance sheet accounts may also result in re-measurements of tax-related regulatory assets or liabilities that had been recorded prior to the change in tax law.  If it is not probable that the future increase or decrease in taxes payable due to the change in tax law or rates will be recovered from or returned to customers through future rates, tax expense is recognized in Account 410.2 (Provision for Deferred Income Taxes, Other Income or Deductions) or tax benefit is recognized in Account 411.2 (Provision for Deferred Income Taxes-Credit, Other Income or Deductions), as appropriate.  </t>
    </r>
  </si>
  <si>
    <r>
      <rPr>
        <b/>
        <sz val="7"/>
        <rFont val="Times New Roman"/>
        <family val="1"/>
      </rPr>
      <t>Note 3</t>
    </r>
    <r>
      <rPr>
        <sz val="7"/>
        <rFont val="Times New Roman"/>
        <family val="1"/>
      </rPr>
      <t xml:space="preserve"> - [Complete to support information above.]</t>
    </r>
  </si>
  <si>
    <r>
      <rPr>
        <b/>
        <sz val="7"/>
        <rFont val="Times New Roman"/>
        <family val="1"/>
      </rPr>
      <t>Note 4</t>
    </r>
    <r>
      <rPr>
        <sz val="7"/>
        <rFont val="Times New Roman"/>
        <family val="1"/>
      </rPr>
      <t xml:space="preserve"> - The amortization of the deficient or excess ADIT reducing Account 254 (Other Regulatory Liabilities) is recorded with credits to Account 411.1 (Provision for Deferred Income Taxes – Credit, Utility Operating Income) and to Account 190 (Accumulated Deferred Income Taxes) or Account 283 (Accumulated Deferred Income Taxes—Other), as appropriate, in accordance with the Commission’s Accounting for Income Taxes Guidance.  The amortization of the deficient or excess ADIT reducing Account 182.3 (Other Regulatory Assets) is recorded with debits to Account 410.1 (Provision for Deferred Income Taxes, Utility Operating Income) and to Account 190 (Accumulated Deferred Income Taxes) or Account 283 (Accumulated Deferred Income Taxes—Other), as appropriate, in accordance with the Commission’s Accounting for Income Taxes Guidance.  This activity is summarized in the table "Income Tax Allowance Mechanism - Projected" or the table "Income Tax Allowance Mechanism - Actual," as appropriate.  The annual amortization in the tables above reflects tax gross-up and is stated at the revenue requirement level. </t>
    </r>
  </si>
  <si>
    <r>
      <rPr>
        <b/>
        <sz val="7"/>
        <rFont val="Times New Roman"/>
        <family val="1"/>
      </rPr>
      <t>Note 6</t>
    </r>
    <r>
      <rPr>
        <sz val="7"/>
        <rFont val="Times New Roman"/>
        <family val="1"/>
      </rPr>
      <t xml:space="preserve"> -  The worksheet indicates whether each excess or deficient ADIT amounts are protected (i.e., subject to normalization rules of a taxing jurisdiction) or unprotected (i.e., not subject to normalization rules of a taxing jurisdiction).  To the extent that normalization requirements apply to ADIT remeasurements, additional computations (e.g., proration of excess deferred tax activity related to future test periods) may be necessary.</t>
    </r>
  </si>
  <si>
    <r>
      <rPr>
        <b/>
        <sz val="7"/>
        <rFont val="Times New Roman"/>
        <family val="1"/>
      </rPr>
      <t>Note 1</t>
    </r>
    <r>
      <rPr>
        <sz val="7"/>
        <rFont val="Times New Roman"/>
        <family val="1"/>
      </rPr>
      <t xml:space="preserve"> - The computations below apply the proration rules of Treasury Regulation section 1.167(l)-1(h)(6) to the annual activity of the portions of the deficient or excess accumulated deferred income taxes recorded in account 182.3 or 254 that are subject to the normalization requirements.  Activity related to the portions of the account balances reflected in rate base but not subject to the proration requirement is averaged instead of prorated.  The balances below include tax gross-up.  The corresponding portions of the deferred tax asset related to the portions of the regulatory liability and the corresponding portions of the deferred tax liability related to the portions of the regulatory asset are also reflected in rate base and prorated or averaged, as appropriate.  Columns (a) through (h) are used for projected and actual revenue requirements computations.  Columns (i) through (n) are used for actual revenue requirement computations.   </t>
    </r>
  </si>
  <si>
    <r>
      <rPr>
        <b/>
        <sz val="7"/>
        <rFont val="Times New Roman"/>
        <family val="1"/>
      </rPr>
      <t xml:space="preserve">Note 4  </t>
    </r>
    <r>
      <rPr>
        <sz val="7"/>
        <rFont val="Times New Roman"/>
        <family val="1"/>
      </rPr>
      <t xml:space="preserve">-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</si>
  <si>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7"/>
        <rFont val="Times New Roman"/>
        <family val="1"/>
      </rPr>
      <t xml:space="preserve">Note 5  </t>
    </r>
    <r>
      <rPr>
        <sz val="7"/>
        <rFont val="Times New Roman"/>
        <family val="1"/>
      </rPr>
      <t>-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</si>
  <si>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7"/>
        <rFont val="Times New Roman"/>
        <family val="1"/>
      </rPr>
      <t xml:space="preserve">Note 6  </t>
    </r>
    <r>
      <rPr>
        <sz val="7"/>
        <rFont val="Times New Roman"/>
        <family val="1"/>
      </rPr>
      <t>-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</si>
  <si>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7"/>
        <rFont val="Times New Roman"/>
        <family val="1"/>
      </rPr>
      <t xml:space="preserve">Note 7  </t>
    </r>
    <r>
      <rPr>
        <sz val="7"/>
        <rFont val="Times New Roman"/>
        <family val="1"/>
      </rPr>
      <t>-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</si>
  <si>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7"/>
        <rFont val="Times New Roman"/>
        <family val="1"/>
      </rPr>
      <t xml:space="preserve">Note 8  </t>
    </r>
    <r>
      <rPr>
        <sz val="7"/>
        <rFont val="Times New Roman"/>
        <family val="1"/>
      </rPr>
      <t xml:space="preserve">-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</si>
  <si>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Attachment 1a</t>
  </si>
  <si>
    <t>Project Plant Detail Worksheet</t>
  </si>
  <si>
    <t>Project
Transmission 
Gross Plant</t>
  </si>
  <si>
    <t>13-month average</t>
  </si>
  <si>
    <t>1c</t>
  </si>
  <si>
    <t>1d</t>
  </si>
  <si>
    <t>…</t>
  </si>
  <si>
    <t>Total Gross Plant in Service - Transmission</t>
  </si>
  <si>
    <t xml:space="preserve">Project
Transmission Accumulated Depreciation </t>
  </si>
  <si>
    <t>Total Accumulated Depreciation - Transmission</t>
  </si>
  <si>
    <t>Project
Transmission 
Net Plant</t>
  </si>
  <si>
    <t>Total Net Plant - Transmission</t>
  </si>
  <si>
    <t>Ties to Attachment H-27A, p 2, line 14, col 5</t>
  </si>
  <si>
    <t>Project
Depreciation/
Amortization Expense</t>
  </si>
  <si>
    <t>Year end total</t>
  </si>
  <si>
    <t>Total Depreciation/Amortization Expense</t>
  </si>
  <si>
    <t>Ties to Attachment H-27A, p 3, line 19, col 5 plus line 21, col 5</t>
  </si>
  <si>
    <t>3c</t>
  </si>
  <si>
    <t>3d</t>
  </si>
  <si>
    <t>5a</t>
  </si>
  <si>
    <t>5b</t>
  </si>
  <si>
    <t>5c</t>
  </si>
  <si>
    <t>5d</t>
  </si>
  <si>
    <t>7a</t>
  </si>
  <si>
    <t>7b</t>
  </si>
  <si>
    <t>7c</t>
  </si>
  <si>
    <t>7d</t>
  </si>
  <si>
    <t>263.l</t>
  </si>
  <si>
    <t>Workpaper #1</t>
  </si>
  <si>
    <t>Accumulated Deferred Income Taxes - Proration Adjustments (Actual Revenue Requirement)</t>
  </si>
  <si>
    <t xml:space="preserve">No. </t>
  </si>
  <si>
    <r>
      <rPr>
        <b/>
        <sz val="11"/>
        <color theme="1"/>
        <rFont val="Times New Roman"/>
        <family val="1"/>
      </rPr>
      <t>Note 1</t>
    </r>
    <r>
      <rPr>
        <sz val="11"/>
        <color theme="1"/>
        <rFont val="Times New Roman"/>
        <family val="1"/>
      </rPr>
      <t xml:space="preserve"> - The computations on this workpaper apply the proration rules of Treasury Regulation Sec. 1.167(l)-1(h)(6) to the annual activity of depreciation-related accumulated deferred income taxes that are subject to the normalization requirements.  Activity related to the portions of the account balances not subject to the proration requirement is averaged instead of prorated. </t>
    </r>
  </si>
  <si>
    <r>
      <rPr>
        <b/>
        <sz val="11"/>
        <color theme="1"/>
        <rFont val="Times New Roman"/>
        <family val="1"/>
      </rPr>
      <t xml:space="preserve">Note 2 </t>
    </r>
    <r>
      <rPr>
        <sz val="11"/>
        <color theme="1"/>
        <rFont val="Times New Roman"/>
        <family val="1"/>
      </rPr>
      <t xml:space="preserve">- Accumulated deferred income tax amounts reflected in rate base exclude ADIT related to assets and liabilities excluded from rate base, including amounts related to asset retirement obligations, other post-employment benefit obligations and tax-related regulatory assets and liabilities. </t>
    </r>
  </si>
  <si>
    <t>Account 282 - Accumulated Deferred Income Taxes</t>
  </si>
  <si>
    <t>Beginning Balance</t>
  </si>
  <si>
    <t>Portion subject to averaging</t>
  </si>
  <si>
    <t>Ending Balance</t>
  </si>
  <si>
    <t>Portion subject to averaging (before averaging)</t>
  </si>
  <si>
    <t>Ending balance of portion subject to proration (prorated)</t>
  </si>
  <si>
    <t>Amount reflected in rate base</t>
  </si>
  <si>
    <t>Attachment H-27A, line 20, col. 3</t>
  </si>
  <si>
    <r>
      <t xml:space="preserve">Note 3 - </t>
    </r>
    <r>
      <rPr>
        <sz val="11"/>
        <color theme="1"/>
        <rFont val="Times New Roman"/>
        <family val="1"/>
      </rPr>
      <t>Accumulated deferred income tax activity in account 282 subject to the proration rules relates differences between depreciation methods and lives for public utility property and any other amounts subject to the Section 168 or other normalization requirements.</t>
    </r>
  </si>
  <si>
    <t>Forecasted Month-end Balance
debit / &lt;credit&gt;</t>
  </si>
  <si>
    <t>Account 283 - Accumulated Deferred Income Taxes</t>
  </si>
  <si>
    <t>Attachment H-27A, line 21, col. 3</t>
  </si>
  <si>
    <t>Account 190 - Accumulated Deferred Income Taxes</t>
  </si>
  <si>
    <t>Attachment H-27A, line 22, col. 3</t>
  </si>
  <si>
    <r>
      <rPr>
        <b/>
        <sz val="11"/>
        <rFont val="Times New Roman"/>
        <family val="1"/>
      </rPr>
      <t>Note 4</t>
    </r>
    <r>
      <rPr>
        <sz val="11"/>
        <rFont val="Times New Roman"/>
        <family val="1"/>
      </rPr>
      <t xml:space="preserve">  -  Column J is the difference between actual monthly and projected monthly activity (Column I minus Column C).  Specifically, if projected and actual activity are both positive, a negative in Column J represents over-projection (i.e., the amount of projected activity that did not occur) and a positive in Column J represents under-projection (i.e., the excess of actual activity over projected activity). If projected and actual activity are both negative, a negative in Column J represents under-projection (i.e., the excess of actual activity over projected activity) and a positive in Column J represents over-projection (i.e., the amount of projected activity that did not occur). </t>
    </r>
  </si>
  <si>
    <r>
      <rPr>
        <b/>
        <sz val="11"/>
        <rFont val="Times New Roman"/>
        <family val="1"/>
      </rPr>
      <t>Note 5</t>
    </r>
    <r>
      <rPr>
        <sz val="11"/>
        <rFont val="Times New Roman"/>
        <family val="1"/>
      </rPr>
      <t xml:space="preserve">  -  Column K preserves the effects of excess ADIT proration from the projected revenue requirement when actual monthly excess ADIT activity and projected monthly excess ADIT activity are either both increases or decreases.  Specifically, if Column J indicates that excess ADIT activity was over-projected, enter Column G x [Column I / Column C].  If Column J indicates that excess ADIT activity was under-projected, enter the amount from Column G and complete Column L).  In other situations, enter zero.</t>
    </r>
  </si>
  <si>
    <r>
      <rPr>
        <b/>
        <sz val="11"/>
        <rFont val="Times New Roman"/>
        <family val="1"/>
      </rPr>
      <t>Note 6</t>
    </r>
    <r>
      <rPr>
        <sz val="11"/>
        <rFont val="Times New Roman"/>
        <family val="1"/>
      </rPr>
      <t xml:space="preserve">  -  Column L applies when (1) Column J indicates that excess ADIT activity was under-projected AND (2) actual monthly and projected monthly activity are either both increases or both decreases.  Enter 50 percent of the amount from Column J.  In other situations, enter zero.  The excess ADIT activity in column L is multiplied by 50 percent to reflect averaging of rate base to the extent that the proration requirement has not been applied to a portion of the monthly excess ADIT activity.</t>
    </r>
  </si>
  <si>
    <r>
      <rPr>
        <b/>
        <sz val="11"/>
        <rFont val="Times New Roman"/>
        <family val="1"/>
      </rPr>
      <t xml:space="preserve">Note 7 </t>
    </r>
    <r>
      <rPr>
        <sz val="11"/>
        <rFont val="Times New Roman"/>
        <family val="1"/>
      </rPr>
      <t xml:space="preserve"> -  Column M applies when (1) projected monthly activity was an increase while actual monthly activity was a decrease OR (2) projected monthly activity was a decrease while actual monthly activity was an increase.  Enter 50 percent of the amount of actual monthly activity (Column I).  In other situations, enter zero.  The excess ADIT activity in column M is multiplied by 50 percent to reflect averaging of rate base to the extent that the proration requirement has not been applied to a portion of the monthly excess ADIT activity.</t>
    </r>
  </si>
  <si>
    <r>
      <rPr>
        <b/>
        <sz val="11"/>
        <rFont val="Times New Roman"/>
        <family val="1"/>
      </rPr>
      <t>Note 8</t>
    </r>
    <r>
      <rPr>
        <sz val="11"/>
        <rFont val="Times New Roman"/>
        <family val="1"/>
      </rPr>
      <t xml:space="preserve">  -  Column N is computed by adding the balance at the end of the prior month to EITHER (1) the sum of prorated monthly excess ADIT activity, if any, from Column K and the portion of monthly excess ADIT activity, if any, from Column L OR (2) the portion of monthly excess ADIT activity in Column M.  </t>
    </r>
  </si>
  <si>
    <t>Workpaper #2</t>
  </si>
  <si>
    <t>Support for Weighted Marginal Federal and State Income Tax Rates (Subchapter C Corporations) - as described in Notes A and C of Attachment 7</t>
  </si>
  <si>
    <t>Statutory</t>
  </si>
  <si>
    <t>Tax Rate</t>
  </si>
  <si>
    <t>Apportionment</t>
  </si>
  <si>
    <t>Marginal Tax Rate</t>
  </si>
  <si>
    <t>Federal income tax rate</t>
  </si>
  <si>
    <t>Delaware corporate tax rate and apportionment factor</t>
  </si>
  <si>
    <t>New Jersey corporate tax rate and apportionment factor</t>
  </si>
  <si>
    <t>Composite state income tax rate</t>
  </si>
  <si>
    <t>Workpaper #3</t>
  </si>
  <si>
    <t>Permanent Difference Tax Adjustment</t>
  </si>
  <si>
    <t xml:space="preserve">The permanent book/tax differences reflected in recoverable income tax expense are differences between revenues and expenses reflected in the revenue requirement and revenue and deductions reflected in taxable income.  As such, non-operating (below-the-line) expenses and income are not included (e.g., accrual of AFUDC-equity, certain lobbying costs).  Book depreciation of capitalized AFUDC-equity is reflected in ratemaking, but not for income tax purposes, and, thus, is a permanent book/tax difference in this context.  Similarly, amortization of the regulatory asset for pre-commercial carrying charges accrued at an after-tax equity rate of return is permanent difference between recoverable expenses and tax deductions. </t>
  </si>
  <si>
    <t>Amount per Formula Rate Template</t>
  </si>
  <si>
    <t>Permanent book/tax differences</t>
  </si>
  <si>
    <t>Depreciation of AFUDC-equity</t>
  </si>
  <si>
    <t>Amortization of carrying charge-equity</t>
  </si>
  <si>
    <t>Total permanent book/tax differences</t>
  </si>
  <si>
    <t>Tax rate</t>
  </si>
  <si>
    <t>Tax effect of permanent book/tax differences</t>
  </si>
  <si>
    <t>Tax gross-up factor (1 / (1 - T) from Attachment H-27A, page 3, line 38)</t>
  </si>
  <si>
    <t>Workpaper #4</t>
  </si>
  <si>
    <t>Construction Cost Cap</t>
  </si>
  <si>
    <t>Construction Cost Cap (Note 1)</t>
  </si>
  <si>
    <t>Gross Plant In Service – Construction Costs</t>
  </si>
  <si>
    <t>Gross Plant In Service – Excluded Costs (Note 2)</t>
  </si>
  <si>
    <t>Gross Plant In Service – Other Costs (Note 3)</t>
  </si>
  <si>
    <t>Total Gross Plant in Service - Attachment 4, Line 13 (b) and (c)</t>
  </si>
  <si>
    <t>Unamortized Regulatory Asset- Project Cost- Attachment 4, Line 27 (b) and (c)</t>
  </si>
  <si>
    <t>Total Project Costs</t>
  </si>
  <si>
    <t xml:space="preserve">1.  The Construction Cost Cap Amount was determined pursuant to the Designated Entity Agreement (DEA) filed under Docket ER16-453 </t>
  </si>
  <si>
    <t>2.  Excluded Costs as defined in the DEA.</t>
  </si>
  <si>
    <t>3.  Other Costs are costs related to projects other than the Artificial Island Project.</t>
  </si>
  <si>
    <t>Workpaper #5</t>
  </si>
  <si>
    <t>Support for Attachment 3 - Formula Rate True-Up</t>
  </si>
  <si>
    <t>Actual Annual Revenue Earned Account 456.1 330.x.n</t>
  </si>
  <si>
    <t>Less ATRR Balancing Entry Included in Account 456.1</t>
  </si>
  <si>
    <t>Less ATRR revenue credits that are accounted separately on Attachment H-27A, page 1, Line 3</t>
  </si>
  <si>
    <t xml:space="preserve">From Attachment 12, Line 18 </t>
  </si>
  <si>
    <t>To Attachment 3, line 2, column E</t>
  </si>
  <si>
    <t xml:space="preserve">Note - Note 1 to Attachment 3, Line 2, Column E references the Account 456.1 value reported on page 330 of the Form No. 1. </t>
  </si>
  <si>
    <t>This workpaper reconciles the Form No. 1 value with the cash received value used in Attachment 3 necessary for proper calculation.</t>
  </si>
  <si>
    <t>Artificial Island</t>
  </si>
  <si>
    <t>Schedule 12</t>
  </si>
  <si>
    <t>b2633.1, b2633.2</t>
  </si>
  <si>
    <t>Actual Annual Revenue Received from PJM toward 2023 ATRR</t>
  </si>
  <si>
    <t>2024 January</t>
  </si>
  <si>
    <t>2024 February</t>
  </si>
  <si>
    <t>2024 March</t>
  </si>
  <si>
    <t>2024 April</t>
  </si>
  <si>
    <t>2024 May</t>
  </si>
  <si>
    <t>Re-measurement of ADIT resulting from the 2017 decrease in federal income tax rate</t>
  </si>
  <si>
    <t>The following computation provides the ADIT and tax-related regulatory assets and liabilities balances for each temporary difference as of the effective date of the change in tax rate enacted in 2017.  The ratemaking treatment of each item in terms of whether it is subject to the normalization requirements (i.e., P or "protected") or not subject to the normalization requirements (i.e., U or "unprotected") and included in rate base or not (i.e., RB or non-RB) is indicated in column (b).  The balances are measured at the composite tax rate in effect immediately before effective date of the change in tax law and remeasured immediately after the change in tax law.  Each set of balances includes the appropriate income tax rates and tax gross-up factors (as computed in Att 13, Note 1a).  The journal entry to record the remeasurements (row 16) is based on the differences in balances of accounts recorded prior to the change in law (columns (d)-(h)) and activity in other accounts resulting from the remeasurement (columns (i)-(n)).  The remeasurement entry is also included in Att 2.  The accounting is further described in Att 13, Note 2. 
This worksheet will be included in support of the revenue requirement computation until the excess or deficient ADIT is fully amortized.  A similar worksheet will be used for subsequent changes in tax law resulting in re-measurement of ADIT.</t>
  </si>
  <si>
    <t xml:space="preserve">AFUDC-debt </t>
  </si>
  <si>
    <t>U, non-RB</t>
  </si>
  <si>
    <t>AFUDC-equity</t>
  </si>
  <si>
    <t>Costs capitalized for tax, expensed for books</t>
  </si>
  <si>
    <t>Carrying charge-debt</t>
  </si>
  <si>
    <t>Carrying charge-equity</t>
  </si>
  <si>
    <t>8a</t>
  </si>
  <si>
    <t>8b</t>
  </si>
  <si>
    <t>8c</t>
  </si>
  <si>
    <t>8d</t>
  </si>
  <si>
    <t>14a</t>
  </si>
  <si>
    <t>14b</t>
  </si>
  <si>
    <t>14c</t>
  </si>
  <si>
    <t>14d</t>
  </si>
  <si>
    <t>This worksheet addresses tax law changes resulting in:
 - the decrease in federal income tax rate pursuant to the Tax Cuts and Jobs Act ("TCJA") (see Note 1a). 
This line and lines described as "Items related to subsequent tax law changes" will be updated for subsequent tax law changes and such changes will be described in Note 1b.</t>
  </si>
  <si>
    <t>TCJA (2017)</t>
  </si>
  <si>
    <t>See Att 13.2.</t>
  </si>
  <si>
    <t>See Att 13.2.  Relates to tax gross-up of AFUDC-equity and equity carrying charges.</t>
  </si>
  <si>
    <t xml:space="preserve">See Att 13.2.  Further explanation below. </t>
  </si>
  <si>
    <t>44-59)</t>
  </si>
  <si>
    <t xml:space="preserve">Analysis of 2017 decrease in federal income tax rate - Silver Run Electric had not begun providing electric transmission service prior to the 2017 federal change in tax law and, thus, the resulting remeasurements of ADIT recorded in 2017 did not affect rate base or result in refundable excess ADIT amounts or recoverable deficient ADIT amounts.  The decrease in tax rate reduced the regulatory asset in Account 182.3 and deferred tax liabilities in Accounts 282 and 283 related to accrued/capitalized AFUDC-equity and the carrying charge for deferred pre-commercial costs.  Accordingly, the decrease in tax rate will reduce the revenue requirement associated with depreciation of AFUDC-equity after the associated plant is placed in service and the revenue requirement associated with amortization of the regulatory asset for the carrying charge after recovery begins. </t>
  </si>
  <si>
    <t xml:space="preserve">Note 5 - No Other Adjustments during the current period. </t>
  </si>
  <si>
    <t>Page 1 of 4</t>
  </si>
  <si>
    <t>Page 2 of 4</t>
  </si>
  <si>
    <t>Page 3 of 4</t>
  </si>
  <si>
    <t>Page 4 of 4</t>
  </si>
  <si>
    <t>Projection</t>
  </si>
  <si>
    <t>2025
December</t>
  </si>
  <si>
    <t>For the twelve months ended 12/31/2026</t>
  </si>
  <si>
    <t>For the 12 months ended 12/31/2026</t>
  </si>
  <si>
    <t>2026
January</t>
  </si>
  <si>
    <t>2026
February</t>
  </si>
  <si>
    <t>2026
March</t>
  </si>
  <si>
    <t>2026
April</t>
  </si>
  <si>
    <t>2026
May</t>
  </si>
  <si>
    <t>2026
June</t>
  </si>
  <si>
    <t>2026
July</t>
  </si>
  <si>
    <t>2026
August</t>
  </si>
  <si>
    <t>.</t>
  </si>
  <si>
    <t>2026
September</t>
  </si>
  <si>
    <t>2026
October</t>
  </si>
  <si>
    <t>2026
November</t>
  </si>
  <si>
    <t>2026
December</t>
  </si>
  <si>
    <t>2024</t>
  </si>
  <si>
    <t>2026 Tax Rates</t>
  </si>
  <si>
    <t>2026 Projection Attachment H-27A</t>
  </si>
  <si>
    <t xml:space="preserve">Note 2 - No refund of excess or deficient deferred taxes occurred in 2026 and, thus, this calculation was not applicable. </t>
  </si>
  <si>
    <t xml:space="preserve">Note 3 - No refund of excess or deficient deferred taxes occurred in 2026 and, thus, this calculation was not applicable. </t>
  </si>
  <si>
    <t>2024 June</t>
  </si>
  <si>
    <t>2024 July</t>
  </si>
  <si>
    <t>2024 August</t>
  </si>
  <si>
    <t>2024 September</t>
  </si>
  <si>
    <t>2024 October</t>
  </si>
  <si>
    <t>2024 November</t>
  </si>
  <si>
    <t>2024 December</t>
  </si>
  <si>
    <t>2025 January</t>
  </si>
  <si>
    <t>2025 February</t>
  </si>
  <si>
    <t>2025 March</t>
  </si>
  <si>
    <t>2025 April</t>
  </si>
  <si>
    <t>2025 May</t>
  </si>
  <si>
    <t>On its 2023 Form No. 1, Silver Run has reported the revenue earned or accrued rather than the cash received for Rate Year 2024.</t>
  </si>
  <si>
    <t>Transmission Computer Hardware</t>
  </si>
  <si>
    <t>Transmission Computer Software</t>
  </si>
  <si>
    <t>General Computer Software</t>
  </si>
  <si>
    <t>1.67%*</t>
  </si>
  <si>
    <t>2.61%*</t>
  </si>
  <si>
    <t>1.43%*</t>
  </si>
  <si>
    <t>Tools, Shop, Garage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</si>
</sst>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41" formatCode="_(* #,##0_);_(* \(#,##0\);_(* &quot;-&quot;_);_(@_)"/>
    <numFmt numFmtId="44" formatCode="_(&quot;$&quot;* #,##0.00_);_(&quot;$&quot;* \(#,##0.00\);_(&quot;$&quot;* &quot;-&quot;??_);_(@_)"/>
    <numFmt numFmtId="43" formatCode="_(* #,##0.00_);_(* \(#,##0.00\);_(* &quot;-&quot;??_);_(@_)"/>
    <numFmt numFmtId="164" formatCode="###0_);\(###0\)"/>
    <numFmt numFmtId="165" formatCode="###0;###0"/>
    <numFmt numFmtId="166" formatCode="0.0000"/>
    <numFmt numFmtId="167" formatCode="_(* #,##0.0000_);_(* \(#,##0.0000\);_(* &quot;-&quot;??_);_(@_)"/>
    <numFmt numFmtId="168" formatCode="0.0%"/>
    <numFmt numFmtId="169" formatCode="0.0"/>
    <numFmt numFmtId="170" formatCode="##,##0_)\ ;\ \(#,##0\)\ ;\ \-"/>
    <numFmt numFmtId="171" formatCode="_(* #,##0_);_(* \(#,##0\);_(* &quot;-&quot;??_);_(@_)"/>
    <numFmt numFmtId="172" formatCode="_(* #,##0.00000_);_(* \(#,##0.00000\);_(* &quot;-&quot;??_);_(@_)"/>
    <numFmt numFmtId="173" formatCode="0.0000%"/>
    <numFmt numFmtId="174" formatCode="0.000%"/>
    <numFmt numFmtId="175" formatCode="_(* #,##0.00000_);_(* \(#,##0.00000\);_(* &quot;-&quot;?????_);_(@_)"/>
    <numFmt numFmtId="176" formatCode="_(* #,##0.000_);_(* \(#,##0.000\);_(* &quot;-&quot;???_);_(@_)"/>
    <numFmt numFmtId="177" formatCode="General_)"/>
    <numFmt numFmtId="178" formatCode="_(* #,##0_);_(* \(#,##0\);_(* &quot;-&quot;?_);_(@_)"/>
    <numFmt numFmtId="179" formatCode="&quot;$&quot;#,##0.00"/>
    <numFmt numFmtId="180" formatCode="_(&quot;$&quot;* #,##0_);_(&quot;$&quot;* \(#,##0\);_(&quot;$&quot;* &quot;-&quot;??_);_(@_)"/>
    <numFmt numFmtId="181" formatCode="_(* #,##0_);_(* \(#,##0\);_(* &quot;-&quot;???_);_(@_)"/>
  </numFmts>
  <fonts count="50">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Times New Roman"/>
      <family val="1"/>
    </font>
    <font>
      <sz val="7"/>
      <color indexed="8"/>
      <name val="Times New Roman"/>
      <family val="1"/>
    </font>
    <font>
      <sz val="7"/>
      <name val="Times New Roman"/>
      <family val="1"/>
    </font>
    <font>
      <b/>
      <sz val="7"/>
      <name val="Times New Roman"/>
      <family val="1"/>
    </font>
    <font>
      <b/>
      <sz val="7"/>
      <color indexed="8"/>
      <name val="Times New Roman"/>
      <family val="1"/>
    </font>
    <font>
      <b/>
      <u/>
      <sz val="7"/>
      <color indexed="8"/>
      <name val="Times New Roman"/>
      <family val="1"/>
    </font>
    <font>
      <sz val="7"/>
      <color rgb="FF000000"/>
      <name val="Times New Roman"/>
      <family val="1"/>
    </font>
    <font>
      <b/>
      <sz val="7"/>
      <color rgb="FF000000"/>
      <name val="Times New Roman"/>
      <family val="1"/>
    </font>
    <font>
      <sz val="10"/>
      <color rgb="FF000000"/>
      <name val="Times New Roman"/>
      <family val="1"/>
    </font>
    <font>
      <u/>
      <sz val="10"/>
      <color theme="10"/>
      <name val="Times New Roman"/>
      <family val="1"/>
    </font>
    <font>
      <sz val="9"/>
      <color rgb="FF000000"/>
      <name val="Times New Roman"/>
      <family val="1"/>
    </font>
    <font>
      <sz val="9"/>
      <color indexed="8"/>
      <name val="Times New Roman"/>
      <family val="1"/>
    </font>
    <font>
      <sz val="9"/>
      <name val="Times New Roman"/>
      <family val="1"/>
    </font>
    <font>
      <b/>
      <sz val="9"/>
      <name val="Times New Roman"/>
      <family val="1"/>
    </font>
    <font>
      <b/>
      <sz val="9"/>
      <color indexed="8"/>
      <name val="Times New Roman"/>
      <family val="1"/>
    </font>
    <font>
      <b/>
      <u/>
      <sz val="9"/>
      <color indexed="8"/>
      <name val="Times New Roman"/>
      <family val="1"/>
    </font>
    <font>
      <strike/>
      <sz val="9"/>
      <color rgb="FFFF0000"/>
      <name val="Times New Roman"/>
      <family val="1"/>
    </font>
    <font>
      <b/>
      <vertAlign val="superscript"/>
      <sz val="9"/>
      <color indexed="8"/>
      <name val="Times New Roman"/>
      <family val="1"/>
    </font>
    <font>
      <vertAlign val="superscript"/>
      <sz val="9"/>
      <color indexed="8"/>
      <name val="Times New Roman"/>
      <family val="1"/>
    </font>
    <font>
      <u/>
      <sz val="9"/>
      <color indexed="8"/>
      <name val="Times New Roman"/>
      <family val="1"/>
    </font>
    <font>
      <sz val="10"/>
      <name val="Arial"/>
      <family val="2"/>
    </font>
    <font>
      <sz val="12"/>
      <name val="Arial MT"/>
    </font>
    <font>
      <sz val="12"/>
      <name val="Arial"/>
      <family val="2"/>
    </font>
    <font>
      <sz val="12"/>
      <name val="Arial MT"/>
      <family val="2"/>
    </font>
    <font>
      <sz val="4"/>
      <name val="Times New Roman"/>
      <family val="1"/>
    </font>
    <font>
      <b/>
      <sz val="7"/>
      <name val="Calibri"/>
      <family val="2"/>
      <scheme val="minor"/>
    </font>
    <font>
      <b/>
      <sz val="10"/>
      <name val="Times New Roman"/>
      <family val="1"/>
    </font>
    <font>
      <b/>
      <sz val="9"/>
      <color rgb="FF000000"/>
      <name val="Times New Roman"/>
      <family val="1"/>
    </font>
    <font>
      <sz val="11"/>
      <color rgb="FF9C6500"/>
      <name val="Calibri"/>
      <family val="2"/>
      <scheme val="minor"/>
    </font>
    <font>
      <b/>
      <sz val="11"/>
      <color theme="1"/>
      <name val="Times New Roman"/>
      <family val="1"/>
    </font>
    <font>
      <sz val="11"/>
      <color theme="1"/>
      <name val="Times New Roman"/>
      <family val="1"/>
    </font>
    <font>
      <sz val="11"/>
      <color rgb="FF000000"/>
      <name val="Times New Roman"/>
      <family val="1"/>
    </font>
    <font>
      <b/>
      <sz val="11"/>
      <name val="Times New Roman"/>
      <family val="1"/>
    </font>
    <font>
      <sz val="11"/>
      <color indexed="8"/>
      <name val="Times New Roman"/>
      <family val="1"/>
    </font>
    <font>
      <sz val="11"/>
      <name val="Times New Roman"/>
      <family val="1"/>
    </font>
    <font>
      <sz val="10"/>
      <color theme="1"/>
      <name val="Times New Roman"/>
      <family val="1"/>
    </font>
    <font>
      <sz val="10"/>
      <name val="Times New Roman"/>
      <family val="1"/>
    </font>
    <font>
      <b/>
      <sz val="10"/>
      <color rgb="FF000000"/>
      <name val="Times New Roman"/>
      <family val="1"/>
    </font>
    <font>
      <u/>
      <sz val="9"/>
      <color theme="10"/>
      <name val="Times New Roman"/>
      <family val="1"/>
    </font>
    <font>
      <b/>
      <sz val="11"/>
      <color rgb="FF000000"/>
      <name val="Times New Roman"/>
      <family val="1"/>
    </font>
    <font>
      <u/>
      <sz val="11"/>
      <color rgb="FF000000"/>
      <name val="Times New Roman"/>
      <family val="1"/>
    </font>
    <font>
      <b/>
      <sz val="10"/>
      <color theme="1"/>
      <name val="Times New Roman"/>
      <family val="1"/>
    </font>
    <font>
      <sz val="7"/>
      <color theme="1"/>
      <name val="Times New Roman"/>
      <family val="1"/>
    </font>
  </fonts>
  <fills count="10">
    <fill>
      <patternFill patternType="none"/>
    </fill>
    <fill>
      <patternFill patternType="gray125"/>
    </fill>
    <fill>
      <patternFill patternType="solid">
        <fgColor indexed="9"/>
      </patternFill>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1"/>
        <bgColor indexed="64"/>
      </patternFill>
    </fill>
    <fill>
      <patternFill patternType="solid">
        <fgColor rgb="FFFFEB9C"/>
      </patternFill>
    </fill>
  </fills>
  <borders count="22">
    <border>
      <left/>
      <right/>
      <top/>
      <bottom/>
      <diagonal/>
    </border>
    <border>
      <left/>
      <right/>
      <top/>
      <bottom style="thin">
        <color indexed="64"/>
      </bottom>
      <diagonal/>
    </border>
    <border>
      <left/>
      <right/>
      <top style="thin">
        <color indexed="8"/>
      </top>
      <bottom/>
      <diagonal/>
    </border>
    <border>
      <left/>
      <right/>
      <top/>
      <bottom style="double">
        <color indexed="64"/>
      </bottom>
      <diagonal/>
    </border>
    <border>
      <left/>
      <right/>
      <top style="thin">
        <color indexed="64"/>
      </top>
      <bottom style="double">
        <color indexed="64"/>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s>
  <cellStyleXfs count="54">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6" fillId="0" borderId="0" applyNumberFormat="0" applyFill="0" applyBorder="0" applyAlignment="0" applyProtection="0"/>
    <xf numFmtId="0" fontId="15" fillId="0" borderId="0"/>
    <xf numFmtId="0" fontId="27" fillId="0" borderId="0"/>
    <xf numFmtId="0" fontId="6" fillId="0" borderId="0"/>
    <xf numFmtId="0" fontId="28" fillId="0" borderId="0" applyProtection="0"/>
    <xf numFmtId="0" fontId="6" fillId="0" borderId="0"/>
    <xf numFmtId="177" fontId="29" fillId="0" borderId="0"/>
    <xf numFmtId="43" fontId="27" fillId="0" borderId="0" applyFont="0" applyFill="0" applyBorder="0" applyAlignment="0" applyProtection="0"/>
    <xf numFmtId="0" fontId="27" fillId="0" borderId="0"/>
    <xf numFmtId="0" fontId="27" fillId="0" borderId="0"/>
    <xf numFmtId="0" fontId="27" fillId="0" borderId="0"/>
    <xf numFmtId="9" fontId="27" fillId="0" borderId="0" applyFont="0" applyFill="0" applyBorder="0" applyAlignment="0" applyProtection="0"/>
    <xf numFmtId="43" fontId="6" fillId="0" borderId="0" applyFont="0" applyFill="0" applyBorder="0" applyAlignment="0" applyProtection="0"/>
    <xf numFmtId="0" fontId="5" fillId="0" borderId="0"/>
    <xf numFmtId="0" fontId="5" fillId="0" borderId="0"/>
    <xf numFmtId="43" fontId="28" fillId="0" borderId="0" applyFont="0" applyFill="0" applyBorder="0" applyAlignment="0" applyProtection="0"/>
    <xf numFmtId="9" fontId="28" fillId="0" borderId="0" applyFont="0" applyFill="0" applyBorder="0" applyAlignment="0" applyProtection="0"/>
    <xf numFmtId="43" fontId="5" fillId="0" borderId="0" applyFont="0" applyFill="0" applyBorder="0" applyAlignment="0" applyProtection="0"/>
    <xf numFmtId="179" fontId="28" fillId="0" borderId="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179" fontId="30" fillId="0" borderId="0" applyProtection="0"/>
    <xf numFmtId="0" fontId="4" fillId="0" borderId="0"/>
    <xf numFmtId="43" fontId="4" fillId="0" borderId="0" applyFont="0" applyFill="0" applyBorder="0" applyAlignment="0" applyProtection="0"/>
    <xf numFmtId="0" fontId="35" fillId="9" borderId="0" applyNumberFormat="0" applyBorder="0" applyAlignment="0" applyProtection="0"/>
    <xf numFmtId="0" fontId="15" fillId="0" borderId="0"/>
    <xf numFmtId="0" fontId="4"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27"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cellStyleXfs>
  <cellXfs count="1000">
    <xf numFmtId="0" fontId="0" fillId="2" borderId="0" xfId="0" applyFill="1" applyAlignment="1">
      <alignment horizontal="left" vertical="top"/>
    </xf>
    <xf numFmtId="0" fontId="0" fillId="2" borderId="0" xfId="0" applyFill="1" applyAlignment="1">
      <alignment horizontal="center" vertical="top"/>
    </xf>
    <xf numFmtId="0" fontId="8" fillId="2" borderId="0" xfId="0" applyFont="1" applyFill="1" applyAlignment="1">
      <alignment horizontal="left" vertical="top"/>
    </xf>
    <xf numFmtId="0" fontId="8" fillId="2" borderId="0" xfId="0" applyFont="1" applyFill="1" applyAlignment="1">
      <alignment vertical="top"/>
    </xf>
    <xf numFmtId="0" fontId="8" fillId="2" borderId="0" xfId="0" applyFont="1" applyFill="1" applyAlignment="1">
      <alignment horizontal="center" vertical="top"/>
    </xf>
    <xf numFmtId="0" fontId="8" fillId="2" borderId="0" xfId="0" applyFont="1" applyFill="1" applyAlignment="1">
      <alignment horizontal="right" vertical="top"/>
    </xf>
    <xf numFmtId="0" fontId="8" fillId="0" borderId="0" xfId="0" applyFont="1" applyAlignment="1">
      <alignment horizontal="left" vertical="top"/>
    </xf>
    <xf numFmtId="0" fontId="8" fillId="0" borderId="0" xfId="0" applyFont="1" applyAlignment="1">
      <alignment vertical="top"/>
    </xf>
    <xf numFmtId="0" fontId="9" fillId="2" borderId="0" xfId="0" applyFont="1" applyFill="1" applyAlignment="1">
      <alignment vertical="top"/>
    </xf>
    <xf numFmtId="0" fontId="8" fillId="2" borderId="1" xfId="0" applyFont="1" applyFill="1" applyBorder="1" applyAlignment="1">
      <alignment horizontal="center" vertical="top"/>
    </xf>
    <xf numFmtId="0" fontId="8" fillId="2" borderId="1" xfId="0" applyFont="1" applyFill="1" applyBorder="1" applyAlignment="1">
      <alignment horizontal="left" vertical="top"/>
    </xf>
    <xf numFmtId="0" fontId="9" fillId="2" borderId="0" xfId="0" applyFont="1" applyFill="1" applyAlignment="1">
      <alignment vertical="top" wrapText="1"/>
    </xf>
    <xf numFmtId="0" fontId="11" fillId="2" borderId="0" xfId="0" applyFont="1" applyFill="1" applyAlignment="1">
      <alignment horizontal="center" vertical="top"/>
    </xf>
    <xf numFmtId="0" fontId="12" fillId="2" borderId="0" xfId="0" applyFont="1" applyFill="1" applyAlignment="1">
      <alignment horizontal="left" vertical="top"/>
    </xf>
    <xf numFmtId="0" fontId="8" fillId="4" borderId="0" xfId="0" applyFont="1" applyFill="1" applyAlignment="1">
      <alignment horizontal="left" vertical="top"/>
    </xf>
    <xf numFmtId="0" fontId="8" fillId="2" borderId="0" xfId="0" applyFont="1" applyFill="1" applyAlignment="1">
      <alignment horizontal="center" vertical="center"/>
    </xf>
    <xf numFmtId="0" fontId="8" fillId="5" borderId="0" xfId="0" applyFont="1" applyFill="1" applyAlignment="1">
      <alignment horizontal="left" vertical="top"/>
    </xf>
    <xf numFmtId="0" fontId="0" fillId="2" borderId="0" xfId="0" applyFill="1" applyAlignment="1">
      <alignment horizontal="center" vertical="center"/>
    </xf>
    <xf numFmtId="10" fontId="8" fillId="2" borderId="0" xfId="3" applyNumberFormat="1" applyFont="1" applyFill="1" applyBorder="1" applyAlignment="1">
      <alignment horizontal="right" vertical="top"/>
    </xf>
    <xf numFmtId="0" fontId="8" fillId="2" borderId="13" xfId="0" applyFont="1" applyFill="1" applyBorder="1" applyAlignment="1">
      <alignment horizontal="center" vertical="top"/>
    </xf>
    <xf numFmtId="0" fontId="8" fillId="2" borderId="0" xfId="0" applyFont="1" applyFill="1" applyAlignment="1">
      <alignment horizontal="left" vertical="top" wrapText="1"/>
    </xf>
    <xf numFmtId="0" fontId="8" fillId="2" borderId="0" xfId="0" quotePrefix="1" applyFont="1" applyFill="1" applyAlignment="1">
      <alignment horizontal="left" vertical="top"/>
    </xf>
    <xf numFmtId="0" fontId="11" fillId="2" borderId="0" xfId="0" applyFont="1" applyFill="1" applyAlignment="1">
      <alignment horizontal="left" vertical="top"/>
    </xf>
    <xf numFmtId="0" fontId="11" fillId="2" borderId="0" xfId="0" applyFont="1" applyFill="1" applyAlignment="1">
      <alignment horizontal="center" wrapText="1"/>
    </xf>
    <xf numFmtId="0" fontId="8" fillId="2" borderId="0" xfId="0" applyFont="1" applyFill="1" applyAlignment="1">
      <alignment horizontal="center"/>
    </xf>
    <xf numFmtId="0" fontId="8" fillId="2" borderId="0" xfId="0" applyFont="1" applyFill="1" applyAlignment="1">
      <alignment horizontal="center" wrapText="1"/>
    </xf>
    <xf numFmtId="0" fontId="8" fillId="2" borderId="0" xfId="0" applyFont="1" applyFill="1" applyAlignment="1">
      <alignment horizontal="left" wrapText="1"/>
    </xf>
    <xf numFmtId="0" fontId="8" fillId="2" borderId="1" xfId="0" applyFont="1" applyFill="1" applyBorder="1" applyAlignment="1">
      <alignment horizontal="center" wrapText="1"/>
    </xf>
    <xf numFmtId="0" fontId="8" fillId="2" borderId="11" xfId="0" applyFont="1" applyFill="1" applyBorder="1" applyAlignment="1">
      <alignment horizontal="left" vertical="top"/>
    </xf>
    <xf numFmtId="0" fontId="8" fillId="2" borderId="14" xfId="0" applyFont="1" applyFill="1" applyBorder="1" applyAlignment="1">
      <alignment horizontal="left" vertical="top"/>
    </xf>
    <xf numFmtId="0" fontId="12" fillId="2" borderId="0" xfId="0" applyFont="1" applyFill="1" applyAlignment="1">
      <alignment horizontal="center" vertical="top"/>
    </xf>
    <xf numFmtId="0" fontId="11" fillId="2" borderId="0" xfId="0" applyFont="1" applyFill="1" applyAlignment="1">
      <alignment horizontal="left" wrapText="1"/>
    </xf>
    <xf numFmtId="0" fontId="11" fillId="2" borderId="11" xfId="0" applyFont="1" applyFill="1" applyBorder="1" applyAlignment="1">
      <alignment horizontal="center" wrapText="1"/>
    </xf>
    <xf numFmtId="0" fontId="8" fillId="2" borderId="0" xfId="0" applyFont="1" applyFill="1" applyAlignment="1">
      <alignment vertical="top" wrapText="1"/>
    </xf>
    <xf numFmtId="0" fontId="8" fillId="2" borderId="1" xfId="0" applyFont="1" applyFill="1" applyBorder="1" applyAlignment="1">
      <alignment vertical="top" wrapText="1"/>
    </xf>
    <xf numFmtId="169" fontId="8" fillId="2" borderId="0" xfId="0" applyNumberFormat="1" applyFont="1" applyFill="1" applyAlignment="1">
      <alignment horizontal="left" vertical="top"/>
    </xf>
    <xf numFmtId="0" fontId="8" fillId="2" borderId="2" xfId="0" applyFont="1" applyFill="1" applyBorder="1" applyAlignment="1">
      <alignment horizontal="left" vertical="top"/>
    </xf>
    <xf numFmtId="10" fontId="8" fillId="4" borderId="0" xfId="3" applyNumberFormat="1" applyFont="1" applyFill="1" applyBorder="1" applyAlignment="1">
      <alignment horizontal="right" vertical="top" indent="1"/>
    </xf>
    <xf numFmtId="10" fontId="8" fillId="4" borderId="0" xfId="0" applyNumberFormat="1" applyFont="1" applyFill="1" applyAlignment="1">
      <alignment horizontal="right" vertical="top" indent="1"/>
    </xf>
    <xf numFmtId="10" fontId="8" fillId="2" borderId="0" xfId="3" applyNumberFormat="1" applyFont="1" applyFill="1" applyBorder="1" applyAlignment="1">
      <alignment horizontal="right" vertical="top" indent="1"/>
    </xf>
    <xf numFmtId="0" fontId="8" fillId="2" borderId="0" xfId="0" applyFont="1" applyFill="1" applyAlignment="1">
      <alignment horizontal="right" vertical="top" wrapText="1" indent="1"/>
    </xf>
    <xf numFmtId="0" fontId="8" fillId="2" borderId="1" xfId="0" applyFont="1" applyFill="1" applyBorder="1" applyAlignment="1">
      <alignment horizontal="right" vertical="top" wrapText="1" indent="1"/>
    </xf>
    <xf numFmtId="10" fontId="8" fillId="2" borderId="11" xfId="3" applyNumberFormat="1" applyFont="1" applyFill="1" applyBorder="1" applyAlignment="1">
      <alignment horizontal="right" vertical="top" indent="1"/>
    </xf>
    <xf numFmtId="0" fontId="8" fillId="2" borderId="0" xfId="0" applyFont="1" applyFill="1" applyAlignment="1">
      <alignment horizontal="right" vertical="top" wrapText="1" indent="2"/>
    </xf>
    <xf numFmtId="0" fontId="8" fillId="2" borderId="1" xfId="0" applyFont="1" applyFill="1" applyBorder="1" applyAlignment="1">
      <alignment horizontal="right" vertical="top" wrapText="1" indent="2"/>
    </xf>
    <xf numFmtId="10" fontId="8" fillId="2" borderId="0" xfId="0" applyNumberFormat="1" applyFont="1" applyFill="1" applyAlignment="1">
      <alignment horizontal="right" vertical="top" indent="1"/>
    </xf>
    <xf numFmtId="0" fontId="8" fillId="2" borderId="0" xfId="0" applyFont="1" applyFill="1" applyAlignment="1">
      <alignment horizontal="right" vertical="top" indent="1"/>
    </xf>
    <xf numFmtId="43" fontId="8" fillId="2" borderId="0" xfId="2" applyNumberFormat="1" applyFont="1" applyFill="1" applyBorder="1" applyAlignment="1">
      <alignment horizontal="center" vertical="top"/>
    </xf>
    <xf numFmtId="43" fontId="8" fillId="4" borderId="0" xfId="2" applyNumberFormat="1" applyFont="1" applyFill="1" applyBorder="1" applyAlignment="1">
      <alignment horizontal="center" vertical="top"/>
    </xf>
    <xf numFmtId="43" fontId="8" fillId="4" borderId="1" xfId="2" applyNumberFormat="1" applyFont="1" applyFill="1" applyBorder="1" applyAlignment="1">
      <alignment horizontal="center" vertical="top"/>
    </xf>
    <xf numFmtId="0" fontId="8" fillId="2" borderId="2" xfId="0" applyFont="1" applyFill="1" applyBorder="1" applyAlignment="1">
      <alignment horizontal="center" vertical="top"/>
    </xf>
    <xf numFmtId="43" fontId="8" fillId="5" borderId="0" xfId="2" applyNumberFormat="1" applyFont="1" applyFill="1" applyBorder="1" applyAlignment="1">
      <alignment horizontal="center" vertical="top"/>
    </xf>
    <xf numFmtId="170" fontId="8" fillId="5" borderId="0" xfId="0" applyNumberFormat="1" applyFont="1" applyFill="1" applyAlignment="1">
      <alignment horizontal="right" vertical="top" indent="1"/>
    </xf>
    <xf numFmtId="170" fontId="8" fillId="5" borderId="11" xfId="0" applyNumberFormat="1" applyFont="1" applyFill="1" applyBorder="1" applyAlignment="1">
      <alignment horizontal="right" vertical="top" indent="1"/>
    </xf>
    <xf numFmtId="170" fontId="8" fillId="5" borderId="0" xfId="0" applyNumberFormat="1" applyFont="1" applyFill="1" applyAlignment="1">
      <alignment horizontal="right" vertical="top"/>
    </xf>
    <xf numFmtId="170" fontId="8" fillId="5" borderId="11" xfId="0" applyNumberFormat="1" applyFont="1" applyFill="1" applyBorder="1" applyAlignment="1">
      <alignment horizontal="right" vertical="top"/>
    </xf>
    <xf numFmtId="43" fontId="8" fillId="2" borderId="0" xfId="1" applyFont="1" applyFill="1" applyBorder="1" applyAlignment="1">
      <alignment horizontal="left" vertical="top"/>
    </xf>
    <xf numFmtId="43" fontId="8" fillId="2" borderId="1" xfId="2" applyNumberFormat="1" applyFont="1" applyFill="1" applyBorder="1" applyAlignment="1">
      <alignment horizontal="center" vertical="top"/>
    </xf>
    <xf numFmtId="43" fontId="8" fillId="5" borderId="11" xfId="2" applyNumberFormat="1" applyFont="1" applyFill="1" applyBorder="1" applyAlignment="1">
      <alignment horizontal="center" vertical="top"/>
    </xf>
    <xf numFmtId="171" fontId="8" fillId="5" borderId="0" xfId="2" applyNumberFormat="1" applyFont="1" applyFill="1" applyBorder="1" applyAlignment="1">
      <alignment horizontal="center" vertical="top"/>
    </xf>
    <xf numFmtId="171" fontId="8" fillId="5" borderId="11" xfId="2" applyNumberFormat="1" applyFont="1" applyFill="1" applyBorder="1" applyAlignment="1">
      <alignment horizontal="center" vertical="top"/>
    </xf>
    <xf numFmtId="171" fontId="8" fillId="4" borderId="0" xfId="2" applyNumberFormat="1" applyFont="1" applyFill="1" applyBorder="1" applyAlignment="1">
      <alignment horizontal="left" vertical="top"/>
    </xf>
    <xf numFmtId="10" fontId="8" fillId="5" borderId="0" xfId="3" applyNumberFormat="1" applyFont="1" applyFill="1" applyBorder="1" applyAlignment="1">
      <alignment horizontal="right" vertical="top" indent="1"/>
    </xf>
    <xf numFmtId="10" fontId="8" fillId="2" borderId="0" xfId="0" applyNumberFormat="1" applyFont="1" applyFill="1" applyAlignment="1">
      <alignment horizontal="right" vertical="top"/>
    </xf>
    <xf numFmtId="166" fontId="8" fillId="2" borderId="0" xfId="0" applyNumberFormat="1" applyFont="1" applyFill="1" applyAlignment="1">
      <alignment horizontal="right" vertical="top" indent="1"/>
    </xf>
    <xf numFmtId="43" fontId="8" fillId="5" borderId="0" xfId="2" applyNumberFormat="1" applyFont="1" applyFill="1" applyBorder="1" applyAlignment="1">
      <alignment horizontal="right" vertical="top"/>
    </xf>
    <xf numFmtId="0" fontId="8" fillId="5" borderId="0" xfId="0" applyFont="1" applyFill="1" applyAlignment="1">
      <alignment horizontal="center" wrapText="1"/>
    </xf>
    <xf numFmtId="171" fontId="8" fillId="4" borderId="0" xfId="2" applyNumberFormat="1" applyFont="1" applyFill="1" applyBorder="1" applyAlignment="1">
      <alignment horizontal="center" vertical="top"/>
    </xf>
    <xf numFmtId="170" fontId="8" fillId="4" borderId="0" xfId="0" applyNumberFormat="1" applyFont="1" applyFill="1" applyAlignment="1">
      <alignment horizontal="right" vertical="top"/>
    </xf>
    <xf numFmtId="170" fontId="8" fillId="4" borderId="0" xfId="0" applyNumberFormat="1" applyFont="1" applyFill="1" applyAlignment="1">
      <alignment horizontal="right" vertical="top" indent="1"/>
    </xf>
    <xf numFmtId="171" fontId="8" fillId="5" borderId="0" xfId="2" applyNumberFormat="1" applyFont="1" applyFill="1" applyBorder="1" applyAlignment="1">
      <alignment horizontal="right" vertical="top"/>
    </xf>
    <xf numFmtId="171" fontId="8" fillId="2" borderId="0" xfId="0" applyNumberFormat="1" applyFont="1" applyFill="1" applyAlignment="1">
      <alignment horizontal="right" vertical="top"/>
    </xf>
    <xf numFmtId="171" fontId="11" fillId="5" borderId="0" xfId="2" applyNumberFormat="1" applyFont="1" applyFill="1" applyBorder="1" applyAlignment="1">
      <alignment horizontal="center" vertical="top"/>
    </xf>
    <xf numFmtId="171" fontId="8" fillId="5" borderId="11" xfId="2" applyNumberFormat="1" applyFont="1" applyFill="1" applyBorder="1" applyAlignment="1">
      <alignment horizontal="right" vertical="top"/>
    </xf>
    <xf numFmtId="171" fontId="11" fillId="5" borderId="0" xfId="2" applyNumberFormat="1" applyFont="1" applyFill="1" applyBorder="1" applyAlignment="1">
      <alignment horizontal="right" vertical="top"/>
    </xf>
    <xf numFmtId="10" fontId="8" fillId="4" borderId="1" xfId="3" applyNumberFormat="1" applyFont="1" applyFill="1" applyBorder="1" applyAlignment="1">
      <alignment horizontal="right" vertical="top" indent="1"/>
    </xf>
    <xf numFmtId="10" fontId="8" fillId="0" borderId="0" xfId="0" applyNumberFormat="1" applyFont="1" applyAlignment="1">
      <alignment horizontal="right" vertical="top" indent="1"/>
    </xf>
    <xf numFmtId="10" fontId="8" fillId="0" borderId="0" xfId="3" applyNumberFormat="1" applyFont="1" applyFill="1" applyBorder="1" applyAlignment="1">
      <alignment horizontal="right" vertical="top" indent="1"/>
    </xf>
    <xf numFmtId="0" fontId="8" fillId="2" borderId="0" xfId="0" quotePrefix="1" applyFont="1" applyFill="1" applyAlignment="1">
      <alignment horizontal="left" vertical="top" wrapText="1"/>
    </xf>
    <xf numFmtId="10" fontId="8" fillId="2" borderId="13" xfId="3" applyNumberFormat="1" applyFont="1" applyFill="1" applyBorder="1" applyAlignment="1">
      <alignment horizontal="right" vertical="top" indent="1"/>
    </xf>
    <xf numFmtId="0" fontId="11" fillId="2" borderId="1" xfId="0" applyFont="1" applyFill="1" applyBorder="1" applyAlignment="1">
      <alignment horizontal="center"/>
    </xf>
    <xf numFmtId="0" fontId="11" fillId="0" borderId="1" xfId="0" applyFont="1" applyBorder="1" applyAlignment="1">
      <alignment horizontal="center" wrapText="1"/>
    </xf>
    <xf numFmtId="6" fontId="11" fillId="0" borderId="1" xfId="0" applyNumberFormat="1" applyFont="1" applyBorder="1" applyAlignment="1">
      <alignment horizontal="center" wrapText="1"/>
    </xf>
    <xf numFmtId="0" fontId="11" fillId="2" borderId="1" xfId="0" applyFont="1" applyFill="1" applyBorder="1" applyAlignment="1">
      <alignment horizontal="left"/>
    </xf>
    <xf numFmtId="0" fontId="8" fillId="0" borderId="1" xfId="0" applyFont="1" applyBorder="1" applyAlignment="1">
      <alignment horizontal="center" wrapText="1"/>
    </xf>
    <xf numFmtId="167" fontId="8" fillId="5" borderId="0" xfId="1" applyNumberFormat="1" applyFont="1" applyFill="1" applyBorder="1" applyAlignment="1">
      <alignment vertical="top"/>
    </xf>
    <xf numFmtId="171" fontId="8" fillId="2" borderId="0" xfId="0" applyNumberFormat="1" applyFont="1" applyFill="1" applyAlignment="1">
      <alignment horizontal="left" vertical="top"/>
    </xf>
    <xf numFmtId="174" fontId="8" fillId="0" borderId="0" xfId="1" applyNumberFormat="1" applyFont="1" applyFill="1" applyBorder="1" applyAlignment="1">
      <alignment horizontal="right" vertical="top" indent="1"/>
    </xf>
    <xf numFmtId="171" fontId="8" fillId="5" borderId="1" xfId="2" applyNumberFormat="1" applyFont="1" applyFill="1" applyBorder="1" applyAlignment="1">
      <alignment horizontal="right" vertical="top"/>
    </xf>
    <xf numFmtId="173" fontId="8" fillId="4" borderId="0" xfId="3" applyNumberFormat="1" applyFont="1" applyFill="1" applyBorder="1" applyAlignment="1">
      <alignment horizontal="right" vertical="top" indent="1"/>
    </xf>
    <xf numFmtId="170" fontId="8" fillId="4" borderId="1" xfId="0" applyNumberFormat="1" applyFont="1" applyFill="1" applyBorder="1" applyAlignment="1">
      <alignment horizontal="right" vertical="top"/>
    </xf>
    <xf numFmtId="0" fontId="8" fillId="4" borderId="0" xfId="0" applyFont="1" applyFill="1" applyAlignment="1">
      <alignment horizontal="center" vertical="top"/>
    </xf>
    <xf numFmtId="0" fontId="8" fillId="0" borderId="0" xfId="0" applyFont="1" applyAlignment="1">
      <alignment horizontal="center" vertical="top"/>
    </xf>
    <xf numFmtId="10" fontId="8" fillId="6" borderId="0" xfId="3" applyNumberFormat="1" applyFont="1" applyFill="1" applyBorder="1" applyAlignment="1">
      <alignment horizontal="right" vertical="top" indent="1"/>
    </xf>
    <xf numFmtId="10" fontId="8" fillId="0" borderId="1" xfId="3" applyNumberFormat="1" applyFont="1" applyFill="1" applyBorder="1" applyAlignment="1">
      <alignment horizontal="right" vertical="top" indent="1"/>
    </xf>
    <xf numFmtId="10" fontId="11" fillId="0" borderId="0" xfId="0" applyNumberFormat="1" applyFont="1" applyAlignment="1">
      <alignment horizontal="right" vertical="top" indent="1"/>
    </xf>
    <xf numFmtId="173" fontId="8" fillId="6" borderId="0" xfId="3" applyNumberFormat="1" applyFont="1" applyFill="1" applyBorder="1" applyAlignment="1">
      <alignment horizontal="right" vertical="top" indent="1"/>
    </xf>
    <xf numFmtId="10" fontId="8" fillId="6" borderId="0" xfId="3" applyNumberFormat="1" applyFont="1" applyFill="1" applyBorder="1" applyAlignment="1">
      <alignment horizontal="center" wrapText="1"/>
    </xf>
    <xf numFmtId="10" fontId="8" fillId="6" borderId="0" xfId="3" applyNumberFormat="1" applyFont="1" applyFill="1" applyBorder="1" applyAlignment="1">
      <alignment horizontal="center" vertical="center"/>
    </xf>
    <xf numFmtId="0" fontId="8" fillId="0" borderId="2" xfId="0" applyFont="1" applyBorder="1" applyAlignment="1">
      <alignment horizontal="center" vertical="top"/>
    </xf>
    <xf numFmtId="0" fontId="8" fillId="6" borderId="0" xfId="0" applyFont="1" applyFill="1" applyAlignment="1">
      <alignment horizontal="right" vertical="top"/>
    </xf>
    <xf numFmtId="10" fontId="13" fillId="2" borderId="0" xfId="3" applyNumberFormat="1" applyFont="1" applyFill="1" applyBorder="1" applyAlignment="1">
      <alignment horizontal="right" vertical="center"/>
    </xf>
    <xf numFmtId="10" fontId="13" fillId="6" borderId="0" xfId="3" applyNumberFormat="1" applyFont="1" applyFill="1" applyBorder="1" applyAlignment="1">
      <alignment horizontal="right" vertical="center"/>
    </xf>
    <xf numFmtId="10" fontId="13" fillId="6" borderId="1" xfId="3" applyNumberFormat="1" applyFont="1" applyFill="1" applyBorder="1" applyAlignment="1">
      <alignment horizontal="right" vertical="center"/>
    </xf>
    <xf numFmtId="0" fontId="16" fillId="2" borderId="0" xfId="4" applyFill="1" applyBorder="1" applyAlignment="1">
      <alignment horizontal="left" vertical="center"/>
    </xf>
    <xf numFmtId="0" fontId="13" fillId="2" borderId="0" xfId="5" applyFont="1" applyFill="1" applyAlignment="1">
      <alignment horizontal="left" vertical="top"/>
    </xf>
    <xf numFmtId="0" fontId="8" fillId="2" borderId="0" xfId="5" applyFont="1" applyFill="1" applyAlignment="1">
      <alignment horizontal="right" vertical="top"/>
    </xf>
    <xf numFmtId="0" fontId="15" fillId="2" borderId="0" xfId="5" applyFill="1" applyAlignment="1">
      <alignment horizontal="left" vertical="top"/>
    </xf>
    <xf numFmtId="0" fontId="8" fillId="6" borderId="0" xfId="5" applyFont="1" applyFill="1" applyAlignment="1">
      <alignment horizontal="right" vertical="top"/>
    </xf>
    <xf numFmtId="0" fontId="9" fillId="2" borderId="0" xfId="5" applyFont="1" applyFill="1" applyAlignment="1">
      <alignment horizontal="center" vertical="top"/>
    </xf>
    <xf numFmtId="0" fontId="13" fillId="2" borderId="0" xfId="5" applyFont="1" applyFill="1" applyAlignment="1">
      <alignment horizontal="center" vertical="top"/>
    </xf>
    <xf numFmtId="0" fontId="13" fillId="2" borderId="0" xfId="5" quotePrefix="1" applyFont="1" applyFill="1" applyAlignment="1">
      <alignment horizontal="left" vertical="top" wrapText="1"/>
    </xf>
    <xf numFmtId="0" fontId="13" fillId="2" borderId="0" xfId="5" applyFont="1" applyFill="1" applyAlignment="1">
      <alignment horizontal="left" vertical="top" wrapText="1"/>
    </xf>
    <xf numFmtId="0" fontId="14" fillId="2" borderId="0" xfId="5" applyFont="1" applyFill="1" applyAlignment="1">
      <alignment horizontal="left" vertical="top" wrapText="1"/>
    </xf>
    <xf numFmtId="0" fontId="14" fillId="2" borderId="0" xfId="5" applyFont="1" applyFill="1" applyAlignment="1">
      <alignment horizontal="center" vertical="top" wrapText="1"/>
    </xf>
    <xf numFmtId="0" fontId="14" fillId="2" borderId="0" xfId="5" applyFont="1" applyFill="1" applyAlignment="1">
      <alignment horizontal="center" vertical="top"/>
    </xf>
    <xf numFmtId="0" fontId="13" fillId="2" borderId="1" xfId="5" applyFont="1" applyFill="1" applyBorder="1" applyAlignment="1">
      <alignment horizontal="center" vertical="top"/>
    </xf>
    <xf numFmtId="0" fontId="14" fillId="2" borderId="1" xfId="5" applyFont="1" applyFill="1" applyBorder="1" applyAlignment="1">
      <alignment horizontal="left" vertical="top"/>
    </xf>
    <xf numFmtId="0" fontId="14" fillId="2" borderId="0" xfId="5" applyFont="1" applyFill="1" applyAlignment="1">
      <alignment horizontal="left" vertical="top"/>
    </xf>
    <xf numFmtId="0" fontId="14" fillId="2" borderId="1" xfId="5" applyFont="1" applyFill="1" applyBorder="1" applyAlignment="1">
      <alignment horizontal="center" vertical="top"/>
    </xf>
    <xf numFmtId="0" fontId="13" fillId="2" borderId="0" xfId="5" applyFont="1" applyFill="1" applyAlignment="1">
      <alignment horizontal="center" vertical="center"/>
    </xf>
    <xf numFmtId="0" fontId="13" fillId="2" borderId="0" xfId="5" applyFont="1" applyFill="1" applyAlignment="1">
      <alignment horizontal="left" vertical="center"/>
    </xf>
    <xf numFmtId="10" fontId="13" fillId="2" borderId="0" xfId="5" applyNumberFormat="1" applyFont="1" applyFill="1" applyAlignment="1">
      <alignment horizontal="right" vertical="center"/>
    </xf>
    <xf numFmtId="0" fontId="15" fillId="0" borderId="0" xfId="5"/>
    <xf numFmtId="0" fontId="18" fillId="2" borderId="0" xfId="0" applyFont="1" applyFill="1" applyAlignment="1">
      <alignment horizontal="left" vertical="top"/>
    </xf>
    <xf numFmtId="0" fontId="19" fillId="2" borderId="0" xfId="0" applyFont="1" applyFill="1" applyAlignment="1">
      <alignment vertical="top"/>
    </xf>
    <xf numFmtId="164" fontId="18" fillId="2" borderId="0" xfId="0" applyNumberFormat="1" applyFont="1" applyFill="1" applyAlignment="1">
      <alignment horizontal="right" vertical="top"/>
    </xf>
    <xf numFmtId="0" fontId="18" fillId="3" borderId="0" xfId="0" applyFont="1" applyFill="1" applyAlignment="1">
      <alignment vertical="top"/>
    </xf>
    <xf numFmtId="0" fontId="18" fillId="3" borderId="0" xfId="0" applyFont="1" applyFill="1" applyAlignment="1">
      <alignment horizontal="left" vertical="top"/>
    </xf>
    <xf numFmtId="0" fontId="18" fillId="4" borderId="0" xfId="0" applyFont="1" applyFill="1" applyAlignment="1">
      <alignment horizontal="right" vertical="top"/>
    </xf>
    <xf numFmtId="0" fontId="18" fillId="0" borderId="0" xfId="0" applyFont="1" applyAlignment="1">
      <alignment vertical="top"/>
    </xf>
    <xf numFmtId="0" fontId="18" fillId="2" borderId="0" xfId="0" applyFont="1" applyFill="1" applyAlignment="1">
      <alignment vertical="top"/>
    </xf>
    <xf numFmtId="49" fontId="18" fillId="2" borderId="0" xfId="0" applyNumberFormat="1" applyFont="1" applyFill="1" applyAlignment="1">
      <alignment horizontal="center" vertical="top"/>
    </xf>
    <xf numFmtId="0" fontId="20" fillId="2" borderId="0" xfId="0" applyFont="1" applyFill="1" applyAlignment="1">
      <alignment horizontal="center" vertical="center"/>
    </xf>
    <xf numFmtId="49" fontId="21" fillId="2" borderId="0" xfId="0" applyNumberFormat="1" applyFont="1" applyFill="1" applyAlignment="1">
      <alignment horizontal="center" vertical="top"/>
    </xf>
    <xf numFmtId="0" fontId="20" fillId="2" borderId="5" xfId="0" applyFont="1" applyFill="1" applyBorder="1" applyAlignment="1">
      <alignment horizontal="center" vertical="center"/>
    </xf>
    <xf numFmtId="0" fontId="18" fillId="2" borderId="0" xfId="0" applyFont="1" applyFill="1" applyAlignment="1">
      <alignment vertical="center"/>
    </xf>
    <xf numFmtId="0" fontId="20" fillId="2" borderId="1" xfId="0" applyFont="1" applyFill="1" applyBorder="1" applyAlignment="1">
      <alignment horizontal="center" vertical="top"/>
    </xf>
    <xf numFmtId="0" fontId="20" fillId="2" borderId="0" xfId="0" applyFont="1" applyFill="1" applyAlignment="1">
      <alignment horizontal="center" vertical="top"/>
    </xf>
    <xf numFmtId="164" fontId="18" fillId="2" borderId="0" xfId="0" applyNumberFormat="1" applyFont="1" applyFill="1" applyAlignment="1">
      <alignment vertical="top"/>
    </xf>
    <xf numFmtId="164" fontId="21" fillId="2" borderId="1" xfId="0" applyNumberFormat="1" applyFont="1" applyFill="1" applyBorder="1" applyAlignment="1">
      <alignment horizontal="center" vertical="top"/>
    </xf>
    <xf numFmtId="164" fontId="18" fillId="2" borderId="0" xfId="0" applyNumberFormat="1" applyFont="1" applyFill="1" applyAlignment="1">
      <alignment horizontal="center" vertical="top"/>
    </xf>
    <xf numFmtId="165" fontId="18" fillId="2" borderId="2" xfId="0" applyNumberFormat="1" applyFont="1" applyFill="1" applyBorder="1" applyAlignment="1">
      <alignment horizontal="center" vertical="top"/>
    </xf>
    <xf numFmtId="0" fontId="18" fillId="0" borderId="0" xfId="0" applyFont="1" applyAlignment="1">
      <alignment horizontal="left" vertical="top"/>
    </xf>
    <xf numFmtId="44" fontId="18" fillId="2" borderId="0" xfId="2" applyFont="1" applyFill="1" applyBorder="1" applyAlignment="1">
      <alignment vertical="top"/>
    </xf>
    <xf numFmtId="165" fontId="18" fillId="2" borderId="0" xfId="0" applyNumberFormat="1" applyFont="1" applyFill="1" applyAlignment="1">
      <alignment horizontal="center" vertical="top"/>
    </xf>
    <xf numFmtId="0" fontId="18" fillId="2" borderId="0" xfId="0" applyFont="1" applyFill="1" applyAlignment="1">
      <alignment horizontal="center" vertical="top"/>
    </xf>
    <xf numFmtId="0" fontId="21" fillId="2" borderId="1" xfId="0" applyFont="1" applyFill="1" applyBorder="1" applyAlignment="1">
      <alignment horizontal="center" vertical="top"/>
    </xf>
    <xf numFmtId="0" fontId="21" fillId="2" borderId="0" xfId="0" applyFont="1" applyFill="1" applyAlignment="1">
      <alignment horizontal="center" vertical="top"/>
    </xf>
    <xf numFmtId="166" fontId="18" fillId="2" borderId="0" xfId="0" applyNumberFormat="1" applyFont="1" applyFill="1" applyAlignment="1">
      <alignment vertical="top"/>
    </xf>
    <xf numFmtId="43" fontId="18" fillId="2" borderId="0" xfId="2" applyNumberFormat="1" applyFont="1" applyFill="1" applyBorder="1" applyAlignment="1">
      <alignment horizontal="left" vertical="top"/>
    </xf>
    <xf numFmtId="0" fontId="18" fillId="2" borderId="0" xfId="0" applyFont="1" applyFill="1" applyAlignment="1">
      <alignment horizontal="left" vertical="top" indent="1"/>
    </xf>
    <xf numFmtId="0" fontId="18" fillId="5" borderId="0" xfId="0" applyFont="1" applyFill="1" applyAlignment="1">
      <alignment horizontal="center" vertical="top"/>
    </xf>
    <xf numFmtId="167" fontId="18" fillId="5" borderId="0" xfId="2" applyNumberFormat="1" applyFont="1" applyFill="1" applyBorder="1" applyAlignment="1">
      <alignment vertical="top"/>
    </xf>
    <xf numFmtId="43" fontId="18" fillId="4" borderId="0" xfId="2" applyNumberFormat="1" applyFont="1" applyFill="1" applyBorder="1" applyAlignment="1">
      <alignment horizontal="left" vertical="top"/>
    </xf>
    <xf numFmtId="0" fontId="19" fillId="0" borderId="0" xfId="0" applyFont="1" applyAlignment="1">
      <alignment vertical="top"/>
    </xf>
    <xf numFmtId="165" fontId="18" fillId="2" borderId="0" xfId="0" applyNumberFormat="1" applyFont="1" applyFill="1" applyAlignment="1">
      <alignment horizontal="center" vertical="center"/>
    </xf>
    <xf numFmtId="0" fontId="18" fillId="2" borderId="1" xfId="0" applyFont="1" applyFill="1" applyBorder="1" applyAlignment="1">
      <alignment horizontal="left" vertical="top"/>
    </xf>
    <xf numFmtId="0" fontId="22" fillId="2" borderId="0" xfId="0" applyFont="1" applyFill="1" applyAlignment="1">
      <alignment horizontal="left" vertical="top"/>
    </xf>
    <xf numFmtId="0" fontId="19" fillId="2" borderId="0" xfId="0" applyFont="1" applyFill="1" applyAlignment="1">
      <alignment horizontal="left" vertical="top"/>
    </xf>
    <xf numFmtId="43" fontId="18" fillId="2" borderId="0" xfId="2" applyNumberFormat="1" applyFont="1" applyFill="1" applyBorder="1" applyAlignment="1">
      <alignment horizontal="right" vertical="top"/>
    </xf>
    <xf numFmtId="0" fontId="19" fillId="2" borderId="0" xfId="0" applyFont="1" applyFill="1" applyAlignment="1">
      <alignment horizontal="center" vertical="top"/>
    </xf>
    <xf numFmtId="0" fontId="18" fillId="2" borderId="0" xfId="0" applyFont="1" applyFill="1" applyAlignment="1">
      <alignment horizontal="right" vertical="top"/>
    </xf>
    <xf numFmtId="0" fontId="18" fillId="5" borderId="0" xfId="0" applyFont="1" applyFill="1" applyAlignment="1">
      <alignment horizontal="right" vertical="top"/>
    </xf>
    <xf numFmtId="0" fontId="18" fillId="2" borderId="0" xfId="0" applyFont="1" applyFill="1"/>
    <xf numFmtId="164" fontId="21" fillId="2" borderId="0" xfId="0" applyNumberFormat="1" applyFont="1" applyFill="1" applyAlignment="1">
      <alignment horizontal="center" vertical="top"/>
    </xf>
    <xf numFmtId="0" fontId="18" fillId="2" borderId="2" xfId="0" applyFont="1" applyFill="1" applyBorder="1" applyAlignment="1">
      <alignment vertical="top"/>
    </xf>
    <xf numFmtId="0" fontId="18" fillId="5" borderId="0" xfId="0" applyFont="1" applyFill="1" applyAlignment="1">
      <alignment vertical="top"/>
    </xf>
    <xf numFmtId="0" fontId="18" fillId="5" borderId="0" xfId="0" applyFont="1" applyFill="1" applyAlignment="1">
      <alignment horizontal="left" vertical="top"/>
    </xf>
    <xf numFmtId="43" fontId="18" fillId="4" borderId="0" xfId="0" applyNumberFormat="1" applyFont="1" applyFill="1" applyAlignment="1">
      <alignment horizontal="right" vertical="center"/>
    </xf>
    <xf numFmtId="167" fontId="18" fillId="6" borderId="0" xfId="2" applyNumberFormat="1" applyFont="1" applyFill="1" applyBorder="1" applyAlignment="1">
      <alignment horizontal="right" vertical="top"/>
    </xf>
    <xf numFmtId="43" fontId="18" fillId="2" borderId="0" xfId="2" applyNumberFormat="1" applyFont="1" applyFill="1" applyBorder="1" applyAlignment="1">
      <alignment horizontal="right" vertical="center"/>
    </xf>
    <xf numFmtId="167" fontId="18" fillId="5" borderId="0" xfId="2" applyNumberFormat="1" applyFont="1" applyFill="1" applyBorder="1" applyAlignment="1">
      <alignment horizontal="right" vertical="top"/>
    </xf>
    <xf numFmtId="0" fontId="18" fillId="5" borderId="0" xfId="0" applyFont="1" applyFill="1" applyAlignment="1">
      <alignment horizontal="right" vertical="center"/>
    </xf>
    <xf numFmtId="0" fontId="19" fillId="2" borderId="0" xfId="0" applyFont="1" applyFill="1" applyAlignment="1">
      <alignment horizontal="left" vertical="center" indent="1"/>
    </xf>
    <xf numFmtId="0" fontId="19" fillId="2" borderId="0" xfId="0" applyFont="1" applyFill="1" applyAlignment="1">
      <alignment horizontal="left" indent="1"/>
    </xf>
    <xf numFmtId="0" fontId="19" fillId="5" borderId="0" xfId="0" applyFont="1" applyFill="1" applyAlignment="1">
      <alignment wrapText="1"/>
    </xf>
    <xf numFmtId="0" fontId="18" fillId="5" borderId="0" xfId="0" applyFont="1" applyFill="1" applyAlignment="1">
      <alignment horizontal="center" vertical="center"/>
    </xf>
    <xf numFmtId="0" fontId="18" fillId="5" borderId="0" xfId="0" applyFont="1" applyFill="1" applyAlignment="1">
      <alignment vertical="center"/>
    </xf>
    <xf numFmtId="43" fontId="18" fillId="5" borderId="0" xfId="0" applyNumberFormat="1" applyFont="1" applyFill="1" applyAlignment="1">
      <alignment horizontal="right" vertical="top" indent="1"/>
    </xf>
    <xf numFmtId="43" fontId="18" fillId="2" borderId="0" xfId="2" applyNumberFormat="1" applyFont="1" applyFill="1" applyBorder="1" applyAlignment="1">
      <alignment horizontal="right" vertical="top" indent="1"/>
    </xf>
    <xf numFmtId="0" fontId="18" fillId="0" borderId="0" xfId="0" applyFont="1" applyAlignment="1">
      <alignment horizontal="center" vertical="top"/>
    </xf>
    <xf numFmtId="167" fontId="18" fillId="6" borderId="0" xfId="2" applyNumberFormat="1" applyFont="1" applyFill="1" applyBorder="1" applyAlignment="1">
      <alignment vertical="top"/>
    </xf>
    <xf numFmtId="49" fontId="18" fillId="5" borderId="0" xfId="0" applyNumberFormat="1" applyFont="1" applyFill="1" applyAlignment="1">
      <alignment horizontal="center" vertical="top"/>
    </xf>
    <xf numFmtId="164" fontId="21" fillId="5" borderId="0" xfId="0" applyNumberFormat="1" applyFont="1" applyFill="1" applyAlignment="1">
      <alignment horizontal="center" vertical="top"/>
    </xf>
    <xf numFmtId="164" fontId="21" fillId="5" borderId="1" xfId="0" applyNumberFormat="1" applyFont="1" applyFill="1" applyBorder="1" applyAlignment="1">
      <alignment horizontal="center" vertical="top"/>
    </xf>
    <xf numFmtId="164" fontId="18" fillId="5" borderId="0" xfId="0" applyNumberFormat="1" applyFont="1" applyFill="1" applyAlignment="1">
      <alignment vertical="top"/>
    </xf>
    <xf numFmtId="164" fontId="21" fillId="2" borderId="0" xfId="0" applyNumberFormat="1" applyFont="1" applyFill="1" applyAlignment="1">
      <alignment vertical="top"/>
    </xf>
    <xf numFmtId="164" fontId="18" fillId="5" borderId="0" xfId="0" applyNumberFormat="1" applyFont="1" applyFill="1" applyAlignment="1">
      <alignment horizontal="center" vertical="top"/>
    </xf>
    <xf numFmtId="43" fontId="18" fillId="4" borderId="0" xfId="0" applyNumberFormat="1" applyFont="1" applyFill="1" applyAlignment="1">
      <alignment vertical="top"/>
    </xf>
    <xf numFmtId="43" fontId="18" fillId="5" borderId="0" xfId="0" applyNumberFormat="1" applyFont="1" applyFill="1" applyAlignment="1">
      <alignment vertical="top"/>
    </xf>
    <xf numFmtId="0" fontId="19" fillId="5" borderId="0" xfId="0" applyFont="1" applyFill="1" applyAlignment="1">
      <alignment vertical="top"/>
    </xf>
    <xf numFmtId="0" fontId="19" fillId="2" borderId="0" xfId="0" applyFont="1" applyFill="1" applyAlignment="1">
      <alignment horizontal="left" vertical="top" indent="1"/>
    </xf>
    <xf numFmtId="165" fontId="18" fillId="0" borderId="0" xfId="0" applyNumberFormat="1" applyFont="1" applyAlignment="1">
      <alignment horizontal="center" vertical="top"/>
    </xf>
    <xf numFmtId="43" fontId="18" fillId="2" borderId="0" xfId="0" applyNumberFormat="1" applyFont="1" applyFill="1" applyAlignment="1">
      <alignment vertical="top"/>
    </xf>
    <xf numFmtId="43" fontId="18" fillId="0" borderId="0" xfId="0" applyNumberFormat="1" applyFont="1" applyAlignment="1">
      <alignment vertical="top"/>
    </xf>
    <xf numFmtId="0" fontId="18" fillId="0" borderId="0" xfId="0" applyFont="1" applyAlignment="1">
      <alignment horizontal="left" vertical="top" indent="1"/>
    </xf>
    <xf numFmtId="43" fontId="18" fillId="4" borderId="1" xfId="0" applyNumberFormat="1" applyFont="1" applyFill="1" applyBorder="1" applyAlignment="1">
      <alignment vertical="top"/>
    </xf>
    <xf numFmtId="0" fontId="18" fillId="2" borderId="0" xfId="0" applyFont="1" applyFill="1" applyAlignment="1">
      <alignment horizontal="left" vertical="top" indent="2"/>
    </xf>
    <xf numFmtId="0" fontId="18" fillId="2" borderId="0" xfId="0" applyFont="1" applyFill="1" applyAlignment="1">
      <alignment horizontal="left" vertical="top" wrapText="1" indent="2"/>
    </xf>
    <xf numFmtId="43" fontId="18" fillId="5" borderId="1" xfId="0" applyNumberFormat="1" applyFont="1" applyFill="1" applyBorder="1" applyAlignment="1">
      <alignment vertical="top"/>
    </xf>
    <xf numFmtId="0" fontId="19" fillId="0" borderId="0" xfId="0" applyFont="1" applyAlignment="1">
      <alignment horizontal="left" vertical="top" indent="1"/>
    </xf>
    <xf numFmtId="10" fontId="18" fillId="0" borderId="0" xfId="0" applyNumberFormat="1" applyFont="1" applyAlignment="1">
      <alignment vertical="top"/>
    </xf>
    <xf numFmtId="10" fontId="18" fillId="2" borderId="0" xfId="3" applyNumberFormat="1" applyFont="1" applyFill="1" applyBorder="1" applyAlignment="1">
      <alignment vertical="top"/>
    </xf>
    <xf numFmtId="167" fontId="18" fillId="5" borderId="0" xfId="1" applyNumberFormat="1" applyFont="1" applyFill="1" applyBorder="1" applyAlignment="1">
      <alignment vertical="top"/>
    </xf>
    <xf numFmtId="0" fontId="20" fillId="2" borderId="1" xfId="0" applyFont="1" applyFill="1" applyBorder="1" applyAlignment="1">
      <alignment horizontal="center" vertical="center"/>
    </xf>
    <xf numFmtId="0" fontId="19" fillId="2" borderId="0" xfId="0" applyFont="1" applyFill="1" applyAlignment="1">
      <alignment vertical="top" wrapText="1"/>
    </xf>
    <xf numFmtId="167" fontId="18" fillId="0" borderId="0" xfId="2" applyNumberFormat="1" applyFont="1" applyFill="1" applyBorder="1" applyAlignment="1">
      <alignment vertical="top"/>
    </xf>
    <xf numFmtId="0" fontId="18" fillId="5" borderId="1" xfId="0" applyFont="1" applyFill="1" applyBorder="1" applyAlignment="1">
      <alignment vertical="center"/>
    </xf>
    <xf numFmtId="0" fontId="18" fillId="2" borderId="1" xfId="0" applyFont="1" applyFill="1" applyBorder="1" applyAlignment="1">
      <alignment horizontal="center" vertical="top"/>
    </xf>
    <xf numFmtId="0" fontId="18" fillId="0" borderId="1" xfId="0" applyFont="1" applyBorder="1" applyAlignment="1">
      <alignment horizontal="center" vertical="top"/>
    </xf>
    <xf numFmtId="167" fontId="18" fillId="5" borderId="11" xfId="2" applyNumberFormat="1" applyFont="1" applyFill="1" applyBorder="1" applyAlignment="1">
      <alignment vertical="top"/>
    </xf>
    <xf numFmtId="167" fontId="18" fillId="5" borderId="1" xfId="2" applyNumberFormat="1" applyFont="1" applyFill="1" applyBorder="1" applyAlignment="1">
      <alignment vertical="top"/>
    </xf>
    <xf numFmtId="0" fontId="18" fillId="5" borderId="1" xfId="0" applyFont="1" applyFill="1" applyBorder="1" applyAlignment="1">
      <alignment horizontal="center" vertical="top"/>
    </xf>
    <xf numFmtId="10" fontId="18" fillId="5" borderId="0" xfId="0" applyNumberFormat="1" applyFont="1" applyFill="1" applyAlignment="1">
      <alignment vertical="top"/>
    </xf>
    <xf numFmtId="10" fontId="18" fillId="5" borderId="0" xfId="3" applyNumberFormat="1" applyFont="1" applyFill="1" applyBorder="1" applyAlignment="1">
      <alignment vertical="top"/>
    </xf>
    <xf numFmtId="10" fontId="18" fillId="5" borderId="0" xfId="0" applyNumberFormat="1" applyFont="1" applyFill="1" applyAlignment="1">
      <alignment horizontal="right" vertical="top"/>
    </xf>
    <xf numFmtId="10" fontId="18" fillId="5" borderId="1" xfId="0" applyNumberFormat="1" applyFont="1" applyFill="1" applyBorder="1" applyAlignment="1">
      <alignment vertical="top"/>
    </xf>
    <xf numFmtId="10" fontId="18" fillId="5" borderId="5" xfId="0" applyNumberFormat="1" applyFont="1" applyFill="1" applyBorder="1" applyAlignment="1">
      <alignment horizontal="right" vertical="top"/>
    </xf>
    <xf numFmtId="10" fontId="18" fillId="5" borderId="2" xfId="0" applyNumberFormat="1" applyFont="1" applyFill="1" applyBorder="1" applyAlignment="1">
      <alignment horizontal="right" vertical="top"/>
    </xf>
    <xf numFmtId="10" fontId="18" fillId="5" borderId="0" xfId="0" applyNumberFormat="1" applyFont="1" applyFill="1" applyAlignment="1">
      <alignment horizontal="right" vertical="center"/>
    </xf>
    <xf numFmtId="0" fontId="18" fillId="5" borderId="0" xfId="0" quotePrefix="1" applyFont="1" applyFill="1" applyAlignment="1">
      <alignment horizontal="center" vertical="center"/>
    </xf>
    <xf numFmtId="0" fontId="19" fillId="5" borderId="0" xfId="0" applyFont="1" applyFill="1" applyAlignment="1">
      <alignment vertical="center"/>
    </xf>
    <xf numFmtId="165" fontId="21" fillId="2" borderId="0" xfId="0" applyNumberFormat="1" applyFont="1" applyFill="1" applyAlignment="1">
      <alignment horizontal="center" vertical="center"/>
    </xf>
    <xf numFmtId="0" fontId="21" fillId="2" borderId="0" xfId="0" applyFont="1" applyFill="1" applyAlignment="1">
      <alignment vertical="top"/>
    </xf>
    <xf numFmtId="0" fontId="21" fillId="5" borderId="0" xfId="0" applyFont="1" applyFill="1" applyAlignment="1">
      <alignment vertical="center"/>
    </xf>
    <xf numFmtId="0" fontId="21" fillId="5" borderId="0" xfId="0" applyFont="1" applyFill="1" applyAlignment="1">
      <alignment vertical="top"/>
    </xf>
    <xf numFmtId="0" fontId="21" fillId="3" borderId="0" xfId="0" applyFont="1" applyFill="1" applyAlignment="1">
      <alignment vertical="top"/>
    </xf>
    <xf numFmtId="0" fontId="21" fillId="3" borderId="0" xfId="0" applyFont="1" applyFill="1" applyAlignment="1">
      <alignment horizontal="left" vertical="top"/>
    </xf>
    <xf numFmtId="165" fontId="18" fillId="2" borderId="0" xfId="0" applyNumberFormat="1" applyFont="1" applyFill="1" applyAlignment="1">
      <alignment horizontal="left" vertical="center"/>
    </xf>
    <xf numFmtId="0" fontId="18" fillId="0" borderId="0" xfId="0" applyFont="1" applyAlignment="1">
      <alignment horizontal="right" vertical="top"/>
    </xf>
    <xf numFmtId="0" fontId="18" fillId="5" borderId="0" xfId="0" applyFont="1" applyFill="1" applyAlignment="1">
      <alignment horizontal="center" vertical="top" wrapText="1"/>
    </xf>
    <xf numFmtId="168" fontId="18" fillId="6" borderId="0" xfId="3" applyNumberFormat="1" applyFont="1" applyFill="1" applyBorder="1" applyAlignment="1">
      <alignment vertical="top"/>
    </xf>
    <xf numFmtId="0" fontId="19" fillId="5" borderId="0" xfId="0" applyFont="1" applyFill="1" applyAlignment="1">
      <alignment horizontal="center" vertical="top"/>
    </xf>
    <xf numFmtId="171" fontId="19" fillId="6" borderId="0" xfId="0" applyNumberFormat="1" applyFont="1" applyFill="1" applyAlignment="1">
      <alignment horizontal="right" vertical="center"/>
    </xf>
    <xf numFmtId="171" fontId="18" fillId="2" borderId="0" xfId="2" applyNumberFormat="1" applyFont="1" applyFill="1" applyBorder="1" applyAlignment="1">
      <alignment horizontal="right" vertical="top" indent="1"/>
    </xf>
    <xf numFmtId="171" fontId="18" fillId="5" borderId="0" xfId="0" applyNumberFormat="1" applyFont="1" applyFill="1" applyAlignment="1">
      <alignment horizontal="center" vertical="center"/>
    </xf>
    <xf numFmtId="171" fontId="18" fillId="5" borderId="0" xfId="0" applyNumberFormat="1" applyFont="1" applyFill="1" applyAlignment="1">
      <alignment vertical="top"/>
    </xf>
    <xf numFmtId="0" fontId="23" fillId="5" borderId="0" xfId="0" applyFont="1" applyFill="1" applyAlignment="1">
      <alignment vertical="top"/>
    </xf>
    <xf numFmtId="171" fontId="18" fillId="2" borderId="0" xfId="0" applyNumberFormat="1" applyFont="1" applyFill="1" applyAlignment="1">
      <alignment vertical="top"/>
    </xf>
    <xf numFmtId="0" fontId="18" fillId="7" borderId="0" xfId="0" applyFont="1" applyFill="1" applyAlignment="1">
      <alignment vertical="top"/>
    </xf>
    <xf numFmtId="171" fontId="18" fillId="7" borderId="0" xfId="0" applyNumberFormat="1" applyFont="1" applyFill="1" applyAlignment="1">
      <alignment vertical="top"/>
    </xf>
    <xf numFmtId="0" fontId="18" fillId="7" borderId="0" xfId="0" applyFont="1" applyFill="1" applyAlignment="1">
      <alignment horizontal="center" vertical="top"/>
    </xf>
    <xf numFmtId="167" fontId="18" fillId="7" borderId="0" xfId="2" applyNumberFormat="1" applyFont="1" applyFill="1" applyBorder="1" applyAlignment="1">
      <alignment vertical="top"/>
    </xf>
    <xf numFmtId="168" fontId="18" fillId="7" borderId="0" xfId="3" applyNumberFormat="1" applyFont="1" applyFill="1" applyBorder="1" applyAlignment="1">
      <alignment vertical="top"/>
    </xf>
    <xf numFmtId="0" fontId="18" fillId="7" borderId="0" xfId="0" applyFont="1" applyFill="1" applyAlignment="1">
      <alignment horizontal="left" vertical="top"/>
    </xf>
    <xf numFmtId="0" fontId="17" fillId="2" borderId="0" xfId="0" applyFont="1" applyFill="1" applyAlignment="1">
      <alignment horizontal="center" vertical="center"/>
    </xf>
    <xf numFmtId="0" fontId="17" fillId="2" borderId="0" xfId="0" applyFont="1" applyFill="1" applyAlignment="1">
      <alignment horizontal="left" vertical="top"/>
    </xf>
    <xf numFmtId="0" fontId="17" fillId="2" borderId="0" xfId="0" applyFont="1" applyFill="1" applyAlignment="1">
      <alignment horizontal="center" vertical="top"/>
    </xf>
    <xf numFmtId="0" fontId="18" fillId="6" borderId="0" xfId="0" applyFont="1" applyFill="1" applyAlignment="1">
      <alignment horizontal="right" vertical="top"/>
    </xf>
    <xf numFmtId="0" fontId="18" fillId="2" borderId="0" xfId="0" applyFont="1" applyFill="1" applyAlignment="1">
      <alignment horizontal="center" vertical="center"/>
    </xf>
    <xf numFmtId="0" fontId="18" fillId="2" borderId="0" xfId="0" applyFont="1" applyFill="1" applyAlignment="1">
      <alignment horizontal="left" vertical="top" wrapText="1"/>
    </xf>
    <xf numFmtId="49" fontId="18" fillId="2" borderId="0" xfId="0" applyNumberFormat="1" applyFont="1" applyFill="1" applyAlignment="1">
      <alignment horizontal="center"/>
    </xf>
    <xf numFmtId="49" fontId="21" fillId="2" borderId="0" xfId="0" applyNumberFormat="1" applyFont="1" applyFill="1" applyAlignment="1">
      <alignment horizontal="center" vertical="center"/>
    </xf>
    <xf numFmtId="49" fontId="21" fillId="2" borderId="0" xfId="0" applyNumberFormat="1" applyFont="1" applyFill="1" applyAlignment="1">
      <alignment horizontal="center"/>
    </xf>
    <xf numFmtId="49" fontId="18" fillId="4" borderId="0" xfId="0" applyNumberFormat="1" applyFont="1" applyFill="1" applyAlignment="1">
      <alignment horizontal="center" vertical="top"/>
    </xf>
    <xf numFmtId="49" fontId="18" fillId="2" borderId="9" xfId="0" applyNumberFormat="1" applyFont="1" applyFill="1" applyBorder="1" applyAlignment="1">
      <alignment horizontal="center" vertical="top"/>
    </xf>
    <xf numFmtId="49" fontId="18" fillId="2" borderId="6" xfId="0" applyNumberFormat="1" applyFont="1" applyFill="1" applyBorder="1" applyAlignment="1">
      <alignment horizontal="center" vertical="top"/>
    </xf>
    <xf numFmtId="49" fontId="18" fillId="2" borderId="9" xfId="0" applyNumberFormat="1" applyFont="1" applyFill="1" applyBorder="1" applyAlignment="1">
      <alignment horizontal="center"/>
    </xf>
    <xf numFmtId="0" fontId="18" fillId="2" borderId="0" xfId="0" applyFont="1" applyFill="1" applyAlignment="1">
      <alignment horizontal="center"/>
    </xf>
    <xf numFmtId="49" fontId="18" fillId="2" borderId="9" xfId="0" applyNumberFormat="1" applyFont="1" applyFill="1" applyBorder="1" applyAlignment="1">
      <alignment horizontal="center" wrapText="1"/>
    </xf>
    <xf numFmtId="0" fontId="17" fillId="2" borderId="0" xfId="0" applyFont="1" applyFill="1" applyAlignment="1">
      <alignment horizontal="left"/>
    </xf>
    <xf numFmtId="49" fontId="18" fillId="0" borderId="14" xfId="0" applyNumberFormat="1" applyFont="1" applyBorder="1" applyAlignment="1">
      <alignment horizontal="center" vertical="top"/>
    </xf>
    <xf numFmtId="49" fontId="18" fillId="4" borderId="14" xfId="0" applyNumberFormat="1" applyFont="1" applyFill="1" applyBorder="1" applyAlignment="1">
      <alignment horizontal="center" vertical="top"/>
    </xf>
    <xf numFmtId="43" fontId="18" fillId="2" borderId="15" xfId="2" applyNumberFormat="1" applyFont="1" applyFill="1" applyBorder="1" applyAlignment="1">
      <alignment horizontal="center" vertical="top"/>
    </xf>
    <xf numFmtId="49" fontId="18" fillId="2" borderId="14" xfId="0" applyNumberFormat="1" applyFont="1" applyFill="1" applyBorder="1" applyAlignment="1">
      <alignment horizontal="center" vertical="top"/>
    </xf>
    <xf numFmtId="168" fontId="18" fillId="2" borderId="14" xfId="2" applyNumberFormat="1" applyFont="1" applyFill="1" applyBorder="1" applyAlignment="1">
      <alignment horizontal="right" vertical="top" indent="1"/>
    </xf>
    <xf numFmtId="43" fontId="18" fillId="2" borderId="14" xfId="2" applyNumberFormat="1" applyFont="1" applyFill="1" applyBorder="1" applyAlignment="1">
      <alignment horizontal="center" vertical="top"/>
    </xf>
    <xf numFmtId="43" fontId="18" fillId="7" borderId="14" xfId="2" applyNumberFormat="1" applyFont="1" applyFill="1" applyBorder="1" applyAlignment="1">
      <alignment horizontal="center" vertical="top"/>
    </xf>
    <xf numFmtId="43" fontId="18" fillId="6" borderId="14" xfId="2" applyNumberFormat="1" applyFont="1" applyFill="1" applyBorder="1" applyAlignment="1">
      <alignment horizontal="center" vertical="top"/>
    </xf>
    <xf numFmtId="43" fontId="18" fillId="4" borderId="14" xfId="2" applyNumberFormat="1" applyFont="1" applyFill="1" applyBorder="1" applyAlignment="1">
      <alignment horizontal="center" vertical="top"/>
    </xf>
    <xf numFmtId="49" fontId="18" fillId="2" borderId="15" xfId="0" applyNumberFormat="1" applyFont="1" applyFill="1" applyBorder="1" applyAlignment="1">
      <alignment horizontal="center" vertical="top"/>
    </xf>
    <xf numFmtId="43" fontId="18" fillId="7" borderId="15" xfId="2" applyNumberFormat="1" applyFont="1" applyFill="1" applyBorder="1" applyAlignment="1">
      <alignment horizontal="center" vertical="top"/>
    </xf>
    <xf numFmtId="168" fontId="18" fillId="2" borderId="15" xfId="2" applyNumberFormat="1" applyFont="1" applyFill="1" applyBorder="1" applyAlignment="1">
      <alignment horizontal="right" vertical="top" indent="1"/>
    </xf>
    <xf numFmtId="49" fontId="18" fillId="4" borderId="16" xfId="0" applyNumberFormat="1" applyFont="1" applyFill="1" applyBorder="1" applyAlignment="1">
      <alignment horizontal="center" vertical="top"/>
    </xf>
    <xf numFmtId="43" fontId="18" fillId="6" borderId="16" xfId="2" applyNumberFormat="1" applyFont="1" applyFill="1" applyBorder="1" applyAlignment="1">
      <alignment horizontal="center" vertical="top"/>
    </xf>
    <xf numFmtId="43" fontId="18" fillId="7" borderId="16" xfId="2" applyNumberFormat="1" applyFont="1" applyFill="1" applyBorder="1" applyAlignment="1">
      <alignment horizontal="center" vertical="top"/>
    </xf>
    <xf numFmtId="43" fontId="18" fillId="2" borderId="16" xfId="2" applyNumberFormat="1" applyFont="1" applyFill="1" applyBorder="1" applyAlignment="1">
      <alignment horizontal="center" vertical="top"/>
    </xf>
    <xf numFmtId="43" fontId="18" fillId="4" borderId="16" xfId="2" applyNumberFormat="1" applyFont="1" applyFill="1" applyBorder="1" applyAlignment="1">
      <alignment horizontal="center" vertical="top"/>
    </xf>
    <xf numFmtId="49" fontId="18" fillId="2" borderId="16" xfId="0" applyNumberFormat="1" applyFont="1" applyFill="1" applyBorder="1" applyAlignment="1">
      <alignment horizontal="center" vertical="top"/>
    </xf>
    <xf numFmtId="168" fontId="18" fillId="2" borderId="16" xfId="2" applyNumberFormat="1" applyFont="1" applyFill="1" applyBorder="1" applyAlignment="1">
      <alignment horizontal="right" vertical="top" indent="1"/>
    </xf>
    <xf numFmtId="0" fontId="18" fillId="2" borderId="0" xfId="0" applyFont="1" applyFill="1" applyAlignment="1">
      <alignment horizontal="center" wrapText="1"/>
    </xf>
    <xf numFmtId="49" fontId="18" fillId="2" borderId="0" xfId="0" applyNumberFormat="1" applyFont="1" applyFill="1" applyAlignment="1">
      <alignment horizontal="left" wrapText="1"/>
    </xf>
    <xf numFmtId="43" fontId="18" fillId="2" borderId="0" xfId="2" applyNumberFormat="1" applyFont="1" applyFill="1" applyBorder="1" applyAlignment="1">
      <alignment horizontal="center"/>
    </xf>
    <xf numFmtId="168" fontId="18" fillId="2" borderId="0" xfId="3" applyNumberFormat="1" applyFont="1" applyFill="1" applyBorder="1" applyAlignment="1">
      <alignment horizontal="right" indent="1"/>
    </xf>
    <xf numFmtId="0" fontId="17" fillId="2" borderId="0" xfId="0" applyFont="1" applyFill="1" applyAlignment="1">
      <alignment horizontal="left" vertical="top" wrapText="1"/>
    </xf>
    <xf numFmtId="43" fontId="18" fillId="5" borderId="0" xfId="2" applyNumberFormat="1" applyFont="1" applyFill="1" applyBorder="1" applyAlignment="1">
      <alignment horizontal="center" vertical="top"/>
    </xf>
    <xf numFmtId="0" fontId="21" fillId="2" borderId="0" xfId="0" applyFont="1" applyFill="1" applyAlignment="1">
      <alignment horizontal="left" vertical="top"/>
    </xf>
    <xf numFmtId="49" fontId="18" fillId="4" borderId="15" xfId="0" applyNumberFormat="1" applyFont="1" applyFill="1" applyBorder="1" applyAlignment="1">
      <alignment horizontal="center"/>
    </xf>
    <xf numFmtId="49" fontId="18" fillId="2" borderId="15" xfId="0" applyNumberFormat="1" applyFont="1" applyFill="1" applyBorder="1" applyAlignment="1">
      <alignment horizontal="center" wrapText="1"/>
    </xf>
    <xf numFmtId="49" fontId="18" fillId="0" borderId="16" xfId="0" applyNumberFormat="1" applyFont="1" applyBorder="1" applyAlignment="1">
      <alignment horizontal="center" vertical="top"/>
    </xf>
    <xf numFmtId="172" fontId="18" fillId="6" borderId="17" xfId="0" applyNumberFormat="1" applyFont="1" applyFill="1" applyBorder="1" applyAlignment="1">
      <alignment horizontal="center" vertical="top"/>
    </xf>
    <xf numFmtId="43" fontId="18" fillId="0" borderId="17" xfId="2" applyNumberFormat="1" applyFont="1" applyFill="1" applyBorder="1" applyAlignment="1">
      <alignment horizontal="center" vertical="top"/>
    </xf>
    <xf numFmtId="43" fontId="18" fillId="6" borderId="17" xfId="2" applyNumberFormat="1" applyFont="1" applyFill="1" applyBorder="1" applyAlignment="1">
      <alignment horizontal="center" vertical="top"/>
    </xf>
    <xf numFmtId="172" fontId="18" fillId="5" borderId="15" xfId="3" applyNumberFormat="1" applyFont="1" applyFill="1" applyBorder="1" applyAlignment="1">
      <alignment horizontal="right" vertical="top" indent="1"/>
    </xf>
    <xf numFmtId="172" fontId="18" fillId="2" borderId="14" xfId="2" applyNumberFormat="1" applyFont="1" applyFill="1" applyBorder="1" applyAlignment="1">
      <alignment horizontal="right" vertical="top" indent="1"/>
    </xf>
    <xf numFmtId="172" fontId="18" fillId="5" borderId="14" xfId="3" applyNumberFormat="1" applyFont="1" applyFill="1" applyBorder="1" applyAlignment="1">
      <alignment horizontal="right" vertical="top" indent="1"/>
    </xf>
    <xf numFmtId="43" fontId="18" fillId="7" borderId="17" xfId="2" applyNumberFormat="1" applyFont="1" applyFill="1" applyBorder="1" applyAlignment="1">
      <alignment horizontal="center" vertical="top"/>
    </xf>
    <xf numFmtId="43" fontId="18" fillId="6" borderId="19" xfId="2" applyNumberFormat="1" applyFont="1" applyFill="1" applyBorder="1" applyAlignment="1">
      <alignment horizontal="center" vertical="top"/>
    </xf>
    <xf numFmtId="43" fontId="18" fillId="2" borderId="19" xfId="2" applyNumberFormat="1" applyFont="1" applyFill="1" applyBorder="1" applyAlignment="1">
      <alignment horizontal="center" vertical="top"/>
    </xf>
    <xf numFmtId="172" fontId="18" fillId="2" borderId="12" xfId="2" applyNumberFormat="1" applyFont="1" applyFill="1" applyBorder="1" applyAlignment="1">
      <alignment horizontal="center" vertical="top"/>
    </xf>
    <xf numFmtId="172" fontId="18" fillId="2" borderId="18" xfId="2" applyNumberFormat="1" applyFont="1" applyFill="1" applyBorder="1" applyAlignment="1">
      <alignment horizontal="center" vertical="top"/>
    </xf>
    <xf numFmtId="172" fontId="18" fillId="2" borderId="20" xfId="2" applyNumberFormat="1" applyFont="1" applyFill="1" applyBorder="1" applyAlignment="1">
      <alignment horizontal="center" vertical="top"/>
    </xf>
    <xf numFmtId="175" fontId="18" fillId="2" borderId="15" xfId="2" applyNumberFormat="1" applyFont="1" applyFill="1" applyBorder="1" applyAlignment="1">
      <alignment horizontal="center" vertical="top"/>
    </xf>
    <xf numFmtId="0" fontId="21" fillId="2" borderId="0" xfId="0" applyFont="1" applyFill="1" applyAlignment="1">
      <alignment horizontal="center"/>
    </xf>
    <xf numFmtId="0" fontId="18" fillId="2" borderId="1" xfId="0" applyFont="1" applyFill="1" applyBorder="1" applyAlignment="1">
      <alignment horizontal="center" wrapText="1"/>
    </xf>
    <xf numFmtId="0" fontId="21" fillId="2" borderId="0" xfId="0" applyFont="1" applyFill="1" applyAlignment="1">
      <alignment horizontal="center" wrapText="1"/>
    </xf>
    <xf numFmtId="0" fontId="21" fillId="2" borderId="0" xfId="0" quotePrefix="1" applyFont="1" applyFill="1" applyAlignment="1">
      <alignment horizontal="center" vertical="top"/>
    </xf>
    <xf numFmtId="0" fontId="18" fillId="0" borderId="0" xfId="0" applyFont="1" applyAlignment="1">
      <alignment horizontal="center" wrapText="1"/>
    </xf>
    <xf numFmtId="43" fontId="18" fillId="4" borderId="0" xfId="2" applyNumberFormat="1" applyFont="1" applyFill="1" applyBorder="1" applyAlignment="1">
      <alignment horizontal="center" vertical="top"/>
    </xf>
    <xf numFmtId="0" fontId="18" fillId="2" borderId="0" xfId="0" applyFont="1" applyFill="1" applyAlignment="1">
      <alignment horizontal="right" vertical="top" wrapText="1"/>
    </xf>
    <xf numFmtId="43" fontId="18" fillId="5" borderId="4" xfId="2" applyNumberFormat="1" applyFont="1" applyFill="1" applyBorder="1" applyAlignment="1">
      <alignment horizontal="center"/>
    </xf>
    <xf numFmtId="0" fontId="21" fillId="2" borderId="0" xfId="0" quotePrefix="1" applyFont="1" applyFill="1" applyAlignment="1">
      <alignment horizontal="center"/>
    </xf>
    <xf numFmtId="43" fontId="18" fillId="5" borderId="4" xfId="2" applyNumberFormat="1" applyFont="1" applyFill="1" applyBorder="1" applyAlignment="1">
      <alignment horizontal="center" vertical="top"/>
    </xf>
    <xf numFmtId="0" fontId="26" fillId="2" borderId="0" xfId="0" applyFont="1" applyFill="1" applyAlignment="1">
      <alignment horizontal="center" vertical="top"/>
    </xf>
    <xf numFmtId="0" fontId="26" fillId="2" borderId="0" xfId="0" applyFont="1" applyFill="1" applyAlignment="1">
      <alignment vertical="top"/>
    </xf>
    <xf numFmtId="43" fontId="18" fillId="6" borderId="0" xfId="2" applyNumberFormat="1" applyFont="1" applyFill="1" applyBorder="1" applyAlignment="1">
      <alignment horizontal="center" vertical="top"/>
    </xf>
    <xf numFmtId="0" fontId="26" fillId="2" borderId="0" xfId="0" applyFont="1" applyFill="1" applyAlignment="1">
      <alignment horizontal="left" vertical="top"/>
    </xf>
    <xf numFmtId="0" fontId="18" fillId="2" borderId="0" xfId="0" quotePrefix="1" applyFont="1" applyFill="1" applyAlignment="1">
      <alignment horizontal="center"/>
    </xf>
    <xf numFmtId="0" fontId="18" fillId="2" borderId="1" xfId="0" applyFont="1" applyFill="1" applyBorder="1" applyAlignment="1">
      <alignment horizontal="left"/>
    </xf>
    <xf numFmtId="0" fontId="18" fillId="2" borderId="1" xfId="0" applyFont="1" applyFill="1" applyBorder="1" applyAlignment="1">
      <alignment horizontal="center"/>
    </xf>
    <xf numFmtId="0" fontId="18" fillId="4" borderId="0" xfId="0" applyFont="1" applyFill="1" applyAlignment="1">
      <alignment horizontal="left" vertical="top"/>
    </xf>
    <xf numFmtId="170" fontId="18" fillId="4" borderId="11" xfId="0" applyNumberFormat="1" applyFont="1" applyFill="1" applyBorder="1" applyAlignment="1">
      <alignment horizontal="right" vertical="top" indent="2"/>
    </xf>
    <xf numFmtId="0" fontId="18" fillId="4" borderId="1" xfId="0" applyFont="1" applyFill="1" applyBorder="1" applyAlignment="1">
      <alignment horizontal="left" vertical="top"/>
    </xf>
    <xf numFmtId="170" fontId="18" fillId="4" borderId="0" xfId="0" applyNumberFormat="1" applyFont="1" applyFill="1" applyAlignment="1">
      <alignment horizontal="right" vertical="top" indent="2"/>
    </xf>
    <xf numFmtId="0" fontId="18" fillId="2" borderId="11" xfId="0" applyFont="1" applyFill="1" applyBorder="1" applyAlignment="1">
      <alignment horizontal="left" vertical="top"/>
    </xf>
    <xf numFmtId="43" fontId="18" fillId="5" borderId="11" xfId="2" applyNumberFormat="1" applyFont="1" applyFill="1" applyBorder="1" applyAlignment="1">
      <alignment horizontal="center" vertical="top"/>
    </xf>
    <xf numFmtId="0" fontId="17" fillId="5" borderId="0" xfId="0" applyFont="1" applyFill="1" applyAlignment="1">
      <alignment horizontal="left" vertical="top"/>
    </xf>
    <xf numFmtId="0" fontId="18" fillId="7" borderId="0" xfId="0" applyFont="1" applyFill="1" applyAlignment="1">
      <alignment horizontal="right" vertical="top" wrapText="1"/>
    </xf>
    <xf numFmtId="43" fontId="18" fillId="7" borderId="4" xfId="2" applyNumberFormat="1" applyFont="1" applyFill="1" applyBorder="1" applyAlignment="1">
      <alignment horizontal="center" vertical="top"/>
    </xf>
    <xf numFmtId="167" fontId="18" fillId="7" borderId="0" xfId="2" applyNumberFormat="1" applyFont="1" applyFill="1" applyBorder="1" applyAlignment="1">
      <alignment horizontal="center" vertical="top"/>
    </xf>
    <xf numFmtId="0" fontId="19" fillId="7" borderId="0" xfId="0" applyFont="1" applyFill="1" applyAlignment="1">
      <alignment vertical="top" wrapText="1"/>
    </xf>
    <xf numFmtId="0" fontId="19" fillId="7" borderId="0" xfId="0" applyFont="1" applyFill="1" applyAlignment="1">
      <alignment vertical="top"/>
    </xf>
    <xf numFmtId="0" fontId="18" fillId="7" borderId="1" xfId="0" applyFont="1" applyFill="1" applyBorder="1" applyAlignment="1">
      <alignment vertical="top"/>
    </xf>
    <xf numFmtId="0" fontId="20" fillId="2" borderId="0" xfId="0" applyFont="1" applyFill="1" applyAlignment="1">
      <alignment horizontal="center" wrapText="1"/>
    </xf>
    <xf numFmtId="0" fontId="20" fillId="2" borderId="1" xfId="0" applyFont="1" applyFill="1" applyBorder="1" applyAlignment="1">
      <alignment horizontal="center" wrapText="1"/>
    </xf>
    <xf numFmtId="0" fontId="19" fillId="2" borderId="0" xfId="0" applyFont="1" applyFill="1" applyAlignment="1">
      <alignment horizontal="center" vertical="center" wrapText="1"/>
    </xf>
    <xf numFmtId="49" fontId="18" fillId="2" borderId="0" xfId="0" applyNumberFormat="1" applyFont="1" applyFill="1" applyAlignment="1">
      <alignment horizontal="center" vertical="center"/>
    </xf>
    <xf numFmtId="49" fontId="21" fillId="2" borderId="1" xfId="0" applyNumberFormat="1" applyFont="1" applyFill="1" applyBorder="1" applyAlignment="1">
      <alignment horizontal="center" vertical="center"/>
    </xf>
    <xf numFmtId="165" fontId="18" fillId="2" borderId="0" xfId="0" applyNumberFormat="1" applyFont="1" applyFill="1" applyAlignment="1">
      <alignment horizontal="center" vertical="center" wrapText="1"/>
    </xf>
    <xf numFmtId="9" fontId="18" fillId="2" borderId="0" xfId="3" applyFont="1" applyFill="1" applyBorder="1" applyAlignment="1">
      <alignment horizontal="center" vertical="top"/>
    </xf>
    <xf numFmtId="49" fontId="18" fillId="2" borderId="0" xfId="0" applyNumberFormat="1" applyFont="1" applyFill="1" applyAlignment="1">
      <alignment horizontal="right" vertical="top"/>
    </xf>
    <xf numFmtId="49" fontId="18" fillId="2" borderId="0" xfId="0" applyNumberFormat="1" applyFont="1" applyFill="1" applyAlignment="1">
      <alignment vertical="top"/>
    </xf>
    <xf numFmtId="49" fontId="18" fillId="2" borderId="0" xfId="0" applyNumberFormat="1" applyFont="1" applyFill="1" applyAlignment="1">
      <alignment horizontal="left" vertical="top"/>
    </xf>
    <xf numFmtId="9" fontId="18" fillId="2" borderId="0" xfId="3" quotePrefix="1" applyFont="1" applyFill="1" applyBorder="1" applyAlignment="1">
      <alignment horizontal="right" vertical="top"/>
    </xf>
    <xf numFmtId="43" fontId="18" fillId="5" borderId="0" xfId="2" applyNumberFormat="1" applyFont="1" applyFill="1" applyBorder="1" applyAlignment="1">
      <alignment horizontal="right" vertical="top"/>
    </xf>
    <xf numFmtId="49" fontId="18" fillId="0" borderId="0" xfId="0" applyNumberFormat="1" applyFont="1" applyAlignment="1">
      <alignment horizontal="left" vertical="top"/>
    </xf>
    <xf numFmtId="9" fontId="18" fillId="2" borderId="0" xfId="3" applyFont="1" applyFill="1" applyBorder="1" applyAlignment="1">
      <alignment horizontal="right" vertical="top"/>
    </xf>
    <xf numFmtId="10" fontId="18" fillId="2" borderId="0" xfId="3" applyNumberFormat="1" applyFont="1" applyFill="1" applyBorder="1" applyAlignment="1">
      <alignment horizontal="right" vertical="top"/>
    </xf>
    <xf numFmtId="10" fontId="18" fillId="2" borderId="0" xfId="0" applyNumberFormat="1" applyFont="1" applyFill="1" applyAlignment="1">
      <alignment horizontal="right" vertical="top"/>
    </xf>
    <xf numFmtId="10" fontId="18" fillId="2" borderId="0" xfId="3" quotePrefix="1" applyNumberFormat="1" applyFont="1" applyFill="1" applyBorder="1" applyAlignment="1">
      <alignment horizontal="right" vertical="top"/>
    </xf>
    <xf numFmtId="49" fontId="21" fillId="2" borderId="0" xfId="0" applyNumberFormat="1" applyFont="1" applyFill="1" applyAlignment="1">
      <alignment vertical="top"/>
    </xf>
    <xf numFmtId="49" fontId="21" fillId="2" borderId="0" xfId="0" applyNumberFormat="1" applyFont="1" applyFill="1" applyAlignment="1">
      <alignment horizontal="left" vertical="top"/>
    </xf>
    <xf numFmtId="10" fontId="21" fillId="2" borderId="0" xfId="0" applyNumberFormat="1" applyFont="1" applyFill="1" applyAlignment="1">
      <alignment horizontal="right" vertical="top"/>
    </xf>
    <xf numFmtId="165" fontId="21" fillId="2" borderId="0" xfId="0" applyNumberFormat="1" applyFont="1" applyFill="1" applyAlignment="1">
      <alignment horizontal="center" vertical="center" wrapText="1"/>
    </xf>
    <xf numFmtId="0" fontId="20" fillId="2" borderId="6" xfId="0" applyFont="1" applyFill="1" applyBorder="1" applyAlignment="1">
      <alignment horizontal="center" wrapText="1"/>
    </xf>
    <xf numFmtId="0" fontId="20" fillId="2" borderId="7" xfId="0" applyFont="1" applyFill="1" applyBorder="1" applyAlignment="1">
      <alignment horizontal="center" wrapText="1"/>
    </xf>
    <xf numFmtId="0" fontId="20" fillId="2" borderId="8" xfId="0" applyFont="1" applyFill="1" applyBorder="1" applyAlignment="1">
      <alignment horizontal="center" wrapText="1"/>
    </xf>
    <xf numFmtId="0" fontId="20" fillId="2" borderId="9" xfId="0" applyFont="1" applyFill="1" applyBorder="1" applyAlignment="1">
      <alignment horizontal="center" wrapText="1"/>
    </xf>
    <xf numFmtId="0" fontId="18" fillId="2" borderId="0" xfId="0" applyFont="1" applyFill="1" applyAlignment="1">
      <alignment horizontal="left"/>
    </xf>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4" xfId="0" applyFont="1" applyFill="1" applyBorder="1" applyAlignment="1">
      <alignment horizontal="center" vertical="center" wrapText="1"/>
    </xf>
    <xf numFmtId="165" fontId="18" fillId="2" borderId="10" xfId="0" applyNumberFormat="1" applyFont="1" applyFill="1" applyBorder="1" applyAlignment="1">
      <alignment horizontal="center" vertical="center" wrapText="1"/>
    </xf>
    <xf numFmtId="165" fontId="18" fillId="2" borderId="11" xfId="0" applyNumberFormat="1" applyFont="1" applyFill="1" applyBorder="1" applyAlignment="1">
      <alignment horizontal="center" vertical="center" wrapText="1"/>
    </xf>
    <xf numFmtId="0" fontId="18" fillId="2" borderId="12" xfId="0" applyFont="1" applyFill="1" applyBorder="1" applyAlignment="1">
      <alignment horizontal="left" vertical="top"/>
    </xf>
    <xf numFmtId="0" fontId="18" fillId="2" borderId="15" xfId="0" applyFont="1" applyFill="1" applyBorder="1" applyAlignment="1">
      <alignment horizontal="left" vertical="top"/>
    </xf>
    <xf numFmtId="165" fontId="18" fillId="2" borderId="17" xfId="0" applyNumberFormat="1" applyFont="1" applyFill="1" applyBorder="1" applyAlignment="1">
      <alignment horizontal="center" vertical="center" wrapText="1"/>
    </xf>
    <xf numFmtId="0" fontId="18" fillId="4" borderId="0" xfId="2" applyNumberFormat="1" applyFont="1" applyFill="1" applyBorder="1" applyAlignment="1">
      <alignment horizontal="left" vertical="top"/>
    </xf>
    <xf numFmtId="43" fontId="18" fillId="4" borderId="0" xfId="2" applyNumberFormat="1" applyFont="1" applyFill="1" applyBorder="1" applyAlignment="1">
      <alignment horizontal="right" vertical="top"/>
    </xf>
    <xf numFmtId="10" fontId="18" fillId="2" borderId="18" xfId="0" applyNumberFormat="1" applyFont="1" applyFill="1" applyBorder="1" applyAlignment="1">
      <alignment horizontal="right" vertical="top" indent="2"/>
    </xf>
    <xf numFmtId="43" fontId="18" fillId="5" borderId="14" xfId="2" applyNumberFormat="1" applyFont="1" applyFill="1" applyBorder="1" applyAlignment="1">
      <alignment horizontal="right" vertical="top"/>
    </xf>
    <xf numFmtId="44" fontId="18" fillId="4" borderId="14" xfId="2" applyFont="1" applyFill="1" applyBorder="1" applyAlignment="1">
      <alignment horizontal="right" vertical="top"/>
    </xf>
    <xf numFmtId="10" fontId="18" fillId="2" borderId="0" xfId="0" applyNumberFormat="1" applyFont="1" applyFill="1" applyAlignment="1">
      <alignment horizontal="right" vertical="top" indent="2"/>
    </xf>
    <xf numFmtId="165" fontId="18" fillId="2" borderId="19"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43" fontId="18" fillId="4" borderId="1" xfId="2" applyNumberFormat="1" applyFont="1" applyFill="1" applyBorder="1" applyAlignment="1">
      <alignment horizontal="right" vertical="top"/>
    </xf>
    <xf numFmtId="0" fontId="18" fillId="2" borderId="12" xfId="0" applyFont="1" applyFill="1" applyBorder="1" applyAlignment="1">
      <alignment horizontal="right" vertical="top" indent="2"/>
    </xf>
    <xf numFmtId="43" fontId="18" fillId="5" borderId="15" xfId="2" applyNumberFormat="1" applyFont="1" applyFill="1" applyBorder="1" applyAlignment="1">
      <alignment horizontal="right" vertical="top"/>
    </xf>
    <xf numFmtId="10" fontId="18" fillId="2" borderId="15" xfId="0" applyNumberFormat="1" applyFont="1" applyFill="1" applyBorder="1" applyAlignment="1">
      <alignment horizontal="right" vertical="top" indent="2"/>
    </xf>
    <xf numFmtId="0" fontId="18" fillId="2" borderId="18" xfId="0" applyFont="1" applyFill="1" applyBorder="1" applyAlignment="1">
      <alignment horizontal="right" vertical="top" indent="2"/>
    </xf>
    <xf numFmtId="44" fontId="18" fillId="5" borderId="14" xfId="2" applyFont="1" applyFill="1" applyBorder="1" applyAlignment="1">
      <alignment horizontal="right" vertical="top"/>
    </xf>
    <xf numFmtId="10" fontId="18" fillId="2" borderId="14" xfId="0" applyNumberFormat="1" applyFont="1" applyFill="1" applyBorder="1" applyAlignment="1">
      <alignment horizontal="right" vertical="top" indent="2"/>
    </xf>
    <xf numFmtId="10" fontId="18" fillId="2" borderId="20" xfId="0" applyNumberFormat="1" applyFont="1" applyFill="1" applyBorder="1" applyAlignment="1">
      <alignment horizontal="right" vertical="top" indent="2"/>
    </xf>
    <xf numFmtId="43" fontId="18" fillId="5" borderId="16" xfId="2" applyNumberFormat="1" applyFont="1" applyFill="1" applyBorder="1" applyAlignment="1">
      <alignment horizontal="right" vertical="top"/>
    </xf>
    <xf numFmtId="44" fontId="18" fillId="4" borderId="16" xfId="2" applyFont="1" applyFill="1" applyBorder="1" applyAlignment="1">
      <alignment horizontal="right" vertical="top"/>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left" vertical="top"/>
    </xf>
    <xf numFmtId="0" fontId="18" fillId="2" borderId="14" xfId="0" applyFont="1" applyFill="1" applyBorder="1" applyAlignment="1">
      <alignment horizontal="left" vertical="top"/>
    </xf>
    <xf numFmtId="44" fontId="18" fillId="4" borderId="14" xfId="2" applyFont="1" applyFill="1" applyBorder="1" applyAlignment="1">
      <alignment horizontal="left" vertical="top"/>
    </xf>
    <xf numFmtId="0" fontId="18" fillId="2" borderId="19"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0" xfId="0" applyFont="1" applyFill="1" applyBorder="1" applyAlignment="1">
      <alignment horizontal="left" vertical="top"/>
    </xf>
    <xf numFmtId="0" fontId="18" fillId="2" borderId="16" xfId="0" applyFont="1" applyFill="1" applyBorder="1" applyAlignment="1">
      <alignment horizontal="left" vertical="top"/>
    </xf>
    <xf numFmtId="0" fontId="20" fillId="2" borderId="10" xfId="0" applyFont="1" applyFill="1" applyBorder="1" applyAlignment="1">
      <alignment horizontal="center" wrapText="1"/>
    </xf>
    <xf numFmtId="0" fontId="20" fillId="2" borderId="11" xfId="0" applyFont="1" applyFill="1" applyBorder="1" applyAlignment="1">
      <alignment horizontal="center" wrapText="1"/>
    </xf>
    <xf numFmtId="0" fontId="20" fillId="2" borderId="12" xfId="0" applyFont="1" applyFill="1" applyBorder="1" applyAlignment="1">
      <alignment horizontal="center" wrapText="1"/>
    </xf>
    <xf numFmtId="0" fontId="19" fillId="2" borderId="6" xfId="0" applyFont="1" applyFill="1" applyBorder="1" applyAlignment="1">
      <alignment horizontal="center" wrapText="1"/>
    </xf>
    <xf numFmtId="0" fontId="19" fillId="2" borderId="7" xfId="0" applyFont="1" applyFill="1" applyBorder="1" applyAlignment="1">
      <alignment horizontal="center" wrapText="1"/>
    </xf>
    <xf numFmtId="0" fontId="19" fillId="2" borderId="8" xfId="0" applyFont="1" applyFill="1" applyBorder="1" applyAlignment="1">
      <alignment horizontal="center" wrapText="1"/>
    </xf>
    <xf numFmtId="0" fontId="19" fillId="2" borderId="9" xfId="0" applyFont="1" applyFill="1" applyBorder="1" applyAlignment="1">
      <alignment horizontal="center" wrapText="1"/>
    </xf>
    <xf numFmtId="0" fontId="18" fillId="2" borderId="12" xfId="0" applyFont="1" applyFill="1" applyBorder="1" applyAlignment="1">
      <alignment horizontal="center" vertical="center"/>
    </xf>
    <xf numFmtId="43" fontId="18" fillId="4" borderId="14" xfId="2" applyNumberFormat="1" applyFont="1" applyFill="1" applyBorder="1" applyAlignment="1">
      <alignment horizontal="right" vertical="top"/>
    </xf>
    <xf numFmtId="43" fontId="18" fillId="4" borderId="16" xfId="2" applyNumberFormat="1" applyFont="1" applyFill="1" applyBorder="1" applyAlignment="1">
      <alignment horizontal="right" vertical="top"/>
    </xf>
    <xf numFmtId="43" fontId="18" fillId="5" borderId="17" xfId="2" applyNumberFormat="1" applyFont="1" applyFill="1" applyBorder="1" applyAlignment="1">
      <alignment horizontal="right" vertical="top"/>
    </xf>
    <xf numFmtId="43" fontId="18" fillId="5" borderId="18" xfId="2" applyNumberFormat="1" applyFont="1" applyFill="1" applyBorder="1" applyAlignment="1">
      <alignment horizontal="right" vertical="top"/>
    </xf>
    <xf numFmtId="43" fontId="18" fillId="4" borderId="17" xfId="2" applyNumberFormat="1" applyFont="1" applyFill="1" applyBorder="1" applyAlignment="1">
      <alignment horizontal="right" vertical="top"/>
    </xf>
    <xf numFmtId="175" fontId="18" fillId="4" borderId="14" xfId="0" applyNumberFormat="1" applyFont="1" applyFill="1" applyBorder="1" applyAlignment="1">
      <alignment horizontal="center" vertical="top"/>
    </xf>
    <xf numFmtId="175" fontId="18" fillId="2" borderId="15" xfId="0" applyNumberFormat="1" applyFont="1" applyFill="1" applyBorder="1" applyAlignment="1">
      <alignment horizontal="center" vertical="top"/>
    </xf>
    <xf numFmtId="175" fontId="18" fillId="2" borderId="14" xfId="0" applyNumberFormat="1" applyFont="1" applyFill="1" applyBorder="1" applyAlignment="1">
      <alignment horizontal="center" vertical="top"/>
    </xf>
    <xf numFmtId="175" fontId="18" fillId="4" borderId="16" xfId="0" applyNumberFormat="1" applyFont="1" applyFill="1" applyBorder="1" applyAlignment="1">
      <alignment horizontal="center" vertical="top"/>
    </xf>
    <xf numFmtId="175" fontId="18" fillId="2" borderId="0" xfId="2" applyNumberFormat="1" applyFont="1" applyFill="1" applyBorder="1" applyAlignment="1">
      <alignment horizontal="center"/>
    </xf>
    <xf numFmtId="0" fontId="8" fillId="7" borderId="0" xfId="0" applyFont="1" applyFill="1" applyAlignment="1">
      <alignment horizontal="left" vertical="top"/>
    </xf>
    <xf numFmtId="174" fontId="8" fillId="7" borderId="0" xfId="3" applyNumberFormat="1" applyFont="1" applyFill="1" applyBorder="1" applyAlignment="1">
      <alignment horizontal="right" vertical="top"/>
    </xf>
    <xf numFmtId="43" fontId="8" fillId="7" borderId="0" xfId="1" applyFont="1" applyFill="1" applyBorder="1" applyAlignment="1">
      <alignment horizontal="right" vertical="top"/>
    </xf>
    <xf numFmtId="43" fontId="8" fillId="7" borderId="0" xfId="0" applyNumberFormat="1" applyFont="1" applyFill="1" applyAlignment="1">
      <alignment horizontal="center" vertical="top"/>
    </xf>
    <xf numFmtId="0" fontId="8" fillId="7" borderId="0" xfId="0" applyFont="1" applyFill="1" applyAlignment="1">
      <alignment horizontal="center" vertical="top"/>
    </xf>
    <xf numFmtId="0" fontId="18" fillId="2" borderId="0" xfId="0" applyFont="1" applyFill="1" applyAlignment="1">
      <alignment vertical="top" wrapText="1"/>
    </xf>
    <xf numFmtId="10" fontId="18" fillId="4" borderId="0" xfId="3" applyNumberFormat="1" applyFont="1" applyFill="1" applyBorder="1" applyAlignment="1">
      <alignment horizontal="right" vertical="top" wrapText="1" indent="1"/>
    </xf>
    <xf numFmtId="10" fontId="18" fillId="0" borderId="0" xfId="3" applyNumberFormat="1" applyFont="1" applyFill="1" applyBorder="1" applyAlignment="1">
      <alignment vertical="top"/>
    </xf>
    <xf numFmtId="0" fontId="19" fillId="0" borderId="0" xfId="0" applyFont="1" applyAlignment="1">
      <alignment vertical="center"/>
    </xf>
    <xf numFmtId="171" fontId="18" fillId="6" borderId="0" xfId="2" applyNumberFormat="1" applyFont="1" applyFill="1" applyBorder="1" applyAlignment="1">
      <alignment horizontal="left" vertical="top"/>
    </xf>
    <xf numFmtId="171" fontId="18" fillId="0" borderId="11" xfId="2" applyNumberFormat="1" applyFont="1" applyFill="1" applyBorder="1" applyAlignment="1">
      <alignment horizontal="left" vertical="top"/>
    </xf>
    <xf numFmtId="171" fontId="18" fillId="4" borderId="0" xfId="2" applyNumberFormat="1" applyFont="1" applyFill="1" applyBorder="1" applyAlignment="1">
      <alignment horizontal="left" vertical="top"/>
    </xf>
    <xf numFmtId="171" fontId="18" fillId="7" borderId="11" xfId="2" applyNumberFormat="1" applyFont="1" applyFill="1" applyBorder="1" applyAlignment="1">
      <alignment horizontal="left" vertical="top"/>
    </xf>
    <xf numFmtId="10" fontId="18" fillId="7" borderId="0" xfId="3" applyNumberFormat="1" applyFont="1" applyFill="1" applyBorder="1" applyAlignment="1">
      <alignment horizontal="right" vertical="top" indent="1"/>
    </xf>
    <xf numFmtId="0" fontId="26" fillId="2" borderId="0" xfId="0" applyFont="1" applyFill="1" applyAlignment="1">
      <alignment horizontal="center" vertical="top" wrapText="1"/>
    </xf>
    <xf numFmtId="0" fontId="26" fillId="2" borderId="0" xfId="0" applyFont="1" applyFill="1" applyAlignment="1">
      <alignment horizontal="left" vertical="top" wrapText="1"/>
    </xf>
    <xf numFmtId="43" fontId="18" fillId="4" borderId="0" xfId="2" applyNumberFormat="1" applyFont="1" applyFill="1" applyBorder="1" applyAlignment="1">
      <alignment horizontal="left" vertical="top" indent="2"/>
    </xf>
    <xf numFmtId="170" fontId="18" fillId="2" borderId="1" xfId="0" applyNumberFormat="1" applyFont="1" applyFill="1" applyBorder="1" applyAlignment="1">
      <alignment horizontal="center" vertical="top"/>
    </xf>
    <xf numFmtId="170" fontId="18" fillId="2" borderId="0" xfId="0" applyNumberFormat="1" applyFont="1" applyFill="1" applyAlignment="1">
      <alignment horizontal="center" vertical="top"/>
    </xf>
    <xf numFmtId="10" fontId="18" fillId="4" borderId="0" xfId="3" applyNumberFormat="1" applyFont="1" applyFill="1" applyBorder="1" applyAlignment="1">
      <alignment horizontal="center" vertical="top"/>
    </xf>
    <xf numFmtId="0" fontId="18" fillId="4" borderId="1" xfId="0" applyFont="1" applyFill="1" applyBorder="1" applyAlignment="1">
      <alignment horizontal="center" vertical="top"/>
    </xf>
    <xf numFmtId="2" fontId="18" fillId="5" borderId="0" xfId="2" applyNumberFormat="1" applyFont="1" applyFill="1" applyBorder="1" applyAlignment="1">
      <alignment horizontal="right" vertical="top"/>
    </xf>
    <xf numFmtId="2" fontId="18" fillId="5" borderId="16" xfId="2" applyNumberFormat="1" applyFont="1" applyFill="1" applyBorder="1" applyAlignment="1">
      <alignment horizontal="right" vertical="top" indent="1"/>
    </xf>
    <xf numFmtId="2" fontId="18" fillId="5" borderId="14" xfId="2" applyNumberFormat="1" applyFont="1" applyFill="1" applyBorder="1" applyAlignment="1">
      <alignment horizontal="right" vertical="top" indent="2"/>
    </xf>
    <xf numFmtId="176" fontId="18" fillId="2" borderId="15" xfId="0" applyNumberFormat="1" applyFont="1" applyFill="1" applyBorder="1" applyAlignment="1">
      <alignment horizontal="right" vertical="top" indent="1"/>
    </xf>
    <xf numFmtId="176" fontId="18" fillId="2" borderId="15" xfId="0" applyNumberFormat="1" applyFont="1" applyFill="1" applyBorder="1" applyAlignment="1">
      <alignment horizontal="left" vertical="top"/>
    </xf>
    <xf numFmtId="176" fontId="18" fillId="2" borderId="10" xfId="0" applyNumberFormat="1" applyFont="1" applyFill="1" applyBorder="1" applyAlignment="1">
      <alignment horizontal="center" vertical="top"/>
    </xf>
    <xf numFmtId="176" fontId="18" fillId="5" borderId="14" xfId="2" applyNumberFormat="1" applyFont="1" applyFill="1" applyBorder="1" applyAlignment="1">
      <alignment horizontal="right" vertical="top" indent="1"/>
    </xf>
    <xf numFmtId="176" fontId="18" fillId="4" borderId="14" xfId="2" applyNumberFormat="1" applyFont="1" applyFill="1" applyBorder="1" applyAlignment="1">
      <alignment horizontal="right" vertical="top"/>
    </xf>
    <xf numFmtId="176" fontId="18" fillId="2" borderId="17" xfId="0" applyNumberFormat="1" applyFont="1" applyFill="1" applyBorder="1" applyAlignment="1">
      <alignment horizontal="right" vertical="top" indent="2"/>
    </xf>
    <xf numFmtId="176" fontId="18" fillId="5" borderId="15" xfId="2" applyNumberFormat="1" applyFont="1" applyFill="1" applyBorder="1" applyAlignment="1">
      <alignment horizontal="right" vertical="top" indent="1"/>
    </xf>
    <xf numFmtId="176" fontId="18" fillId="5" borderId="15" xfId="2" applyNumberFormat="1" applyFont="1" applyFill="1" applyBorder="1" applyAlignment="1">
      <alignment horizontal="right" vertical="top"/>
    </xf>
    <xf numFmtId="176" fontId="18" fillId="2" borderId="15" xfId="0" applyNumberFormat="1" applyFont="1" applyFill="1" applyBorder="1" applyAlignment="1">
      <alignment horizontal="right" vertical="top" indent="2"/>
    </xf>
    <xf numFmtId="176" fontId="18" fillId="5" borderId="14" xfId="2" applyNumberFormat="1" applyFont="1" applyFill="1" applyBorder="1" applyAlignment="1">
      <alignment horizontal="right" vertical="top"/>
    </xf>
    <xf numFmtId="176" fontId="18" fillId="2" borderId="14" xfId="0" applyNumberFormat="1" applyFont="1" applyFill="1" applyBorder="1" applyAlignment="1">
      <alignment horizontal="right" vertical="top" indent="2"/>
    </xf>
    <xf numFmtId="176" fontId="18" fillId="4" borderId="16" xfId="2" applyNumberFormat="1" applyFont="1" applyFill="1" applyBorder="1" applyAlignment="1">
      <alignment horizontal="right" vertical="top"/>
    </xf>
    <xf numFmtId="176" fontId="18" fillId="5" borderId="0" xfId="2" applyNumberFormat="1" applyFont="1" applyFill="1" applyBorder="1" applyAlignment="1">
      <alignment horizontal="right" vertical="top"/>
    </xf>
    <xf numFmtId="176" fontId="18" fillId="4" borderId="0" xfId="2" applyNumberFormat="1" applyFont="1" applyFill="1" applyBorder="1" applyAlignment="1">
      <alignment horizontal="right" vertical="top"/>
    </xf>
    <xf numFmtId="10" fontId="8" fillId="2" borderId="1" xfId="0" applyNumberFormat="1" applyFont="1" applyFill="1" applyBorder="1" applyAlignment="1">
      <alignment horizontal="right" vertical="top" indent="1"/>
    </xf>
    <xf numFmtId="173" fontId="8" fillId="7" borderId="0" xfId="3" applyNumberFormat="1" applyFont="1" applyFill="1" applyBorder="1" applyAlignment="1">
      <alignment horizontal="right" vertical="top" indent="1"/>
    </xf>
    <xf numFmtId="173" fontId="8" fillId="7" borderId="0" xfId="0" applyNumberFormat="1" applyFont="1" applyFill="1" applyAlignment="1">
      <alignment horizontal="left" vertical="top"/>
    </xf>
    <xf numFmtId="10" fontId="8" fillId="0" borderId="0" xfId="3" applyNumberFormat="1" applyFont="1" applyFill="1" applyBorder="1" applyAlignment="1">
      <alignment horizontal="center" vertical="top"/>
    </xf>
    <xf numFmtId="0" fontId="19" fillId="7" borderId="0" xfId="0" applyFont="1" applyFill="1" applyAlignment="1">
      <alignment horizontal="left" vertical="top" indent="1"/>
    </xf>
    <xf numFmtId="165" fontId="19" fillId="2" borderId="0" xfId="0" applyNumberFormat="1" applyFont="1" applyFill="1" applyAlignment="1">
      <alignment horizontal="center" vertical="top"/>
    </xf>
    <xf numFmtId="0" fontId="19" fillId="2" borderId="0" xfId="0" applyFont="1" applyFill="1" applyAlignment="1">
      <alignment vertical="center"/>
    </xf>
    <xf numFmtId="167" fontId="19" fillId="7" borderId="0" xfId="2" applyNumberFormat="1" applyFont="1" applyFill="1" applyBorder="1" applyAlignment="1">
      <alignment horizontal="right" vertical="top"/>
    </xf>
    <xf numFmtId="171" fontId="19" fillId="7" borderId="0" xfId="0" applyNumberFormat="1" applyFont="1" applyFill="1" applyAlignment="1">
      <alignment vertical="top"/>
    </xf>
    <xf numFmtId="43" fontId="19" fillId="7" borderId="0" xfId="0" applyNumberFormat="1" applyFont="1" applyFill="1" applyAlignment="1">
      <alignment vertical="top"/>
    </xf>
    <xf numFmtId="167" fontId="19" fillId="6" borderId="0" xfId="2" applyNumberFormat="1" applyFont="1" applyFill="1" applyBorder="1" applyAlignment="1">
      <alignment horizontal="right" vertical="top"/>
    </xf>
    <xf numFmtId="0" fontId="19" fillId="7" borderId="0" xfId="0" applyFont="1" applyFill="1" applyAlignment="1">
      <alignment horizontal="center" vertical="top"/>
    </xf>
    <xf numFmtId="167" fontId="19" fillId="7" borderId="0" xfId="2" applyNumberFormat="1" applyFont="1" applyFill="1" applyBorder="1" applyAlignment="1">
      <alignment vertical="top"/>
    </xf>
    <xf numFmtId="0" fontId="9" fillId="7" borderId="0" xfId="0" applyFont="1" applyFill="1" applyAlignment="1">
      <alignment horizontal="left" vertical="top"/>
    </xf>
    <xf numFmtId="0" fontId="9" fillId="2" borderId="0" xfId="0" applyFont="1" applyFill="1" applyAlignment="1">
      <alignment horizontal="left" vertical="top"/>
    </xf>
    <xf numFmtId="0" fontId="9" fillId="7" borderId="0" xfId="0" applyFont="1" applyFill="1" applyAlignment="1">
      <alignment vertical="top"/>
    </xf>
    <xf numFmtId="0" fontId="9" fillId="2" borderId="0" xfId="0" applyFont="1" applyFill="1" applyAlignment="1">
      <alignment horizontal="center" vertical="top"/>
    </xf>
    <xf numFmtId="0" fontId="9" fillId="7" borderId="0" xfId="0" applyFont="1" applyFill="1" applyAlignment="1">
      <alignment horizontal="center" vertical="center"/>
    </xf>
    <xf numFmtId="10" fontId="9" fillId="6" borderId="0" xfId="3" applyNumberFormat="1" applyFont="1" applyFill="1" applyBorder="1" applyAlignment="1">
      <alignment horizontal="center" wrapText="1"/>
    </xf>
    <xf numFmtId="169" fontId="9" fillId="2" borderId="0" xfId="0" applyNumberFormat="1" applyFont="1" applyFill="1" applyAlignment="1">
      <alignment horizontal="left" vertical="top"/>
    </xf>
    <xf numFmtId="0" fontId="9" fillId="2" borderId="0" xfId="0" applyFont="1" applyFill="1" applyAlignment="1">
      <alignment horizontal="center" vertical="center"/>
    </xf>
    <xf numFmtId="10" fontId="9" fillId="2" borderId="0" xfId="3" applyNumberFormat="1" applyFont="1" applyFill="1" applyBorder="1" applyAlignment="1">
      <alignment horizontal="center" vertical="center"/>
    </xf>
    <xf numFmtId="0" fontId="9" fillId="0" borderId="0" xfId="0" applyFont="1" applyAlignment="1">
      <alignment horizontal="left" vertical="top"/>
    </xf>
    <xf numFmtId="10" fontId="9" fillId="2" borderId="0" xfId="3" applyNumberFormat="1" applyFont="1" applyFill="1" applyBorder="1" applyAlignment="1">
      <alignment horizontal="center" wrapText="1"/>
    </xf>
    <xf numFmtId="10" fontId="9" fillId="0" borderId="0" xfId="3" applyNumberFormat="1" applyFont="1" applyFill="1" applyBorder="1" applyAlignment="1">
      <alignment horizontal="center" vertical="center"/>
    </xf>
    <xf numFmtId="0" fontId="9" fillId="2" borderId="1" xfId="0" applyFont="1" applyFill="1" applyBorder="1" applyAlignment="1">
      <alignment horizontal="center" vertical="top"/>
    </xf>
    <xf numFmtId="0" fontId="9" fillId="7" borderId="0" xfId="0" applyFont="1" applyFill="1" applyAlignment="1">
      <alignment horizontal="center" vertical="top"/>
    </xf>
    <xf numFmtId="0" fontId="9" fillId="0" borderId="0" xfId="0" applyFont="1" applyAlignment="1">
      <alignment vertical="top" wrapText="1"/>
    </xf>
    <xf numFmtId="43" fontId="19" fillId="5" borderId="0" xfId="0" applyNumberFormat="1" applyFont="1" applyFill="1" applyAlignment="1">
      <alignment horizontal="right" vertical="top" indent="1"/>
    </xf>
    <xf numFmtId="167" fontId="19" fillId="5" borderId="0" xfId="2" applyNumberFormat="1" applyFont="1" applyFill="1" applyBorder="1" applyAlignment="1">
      <alignment vertical="top"/>
    </xf>
    <xf numFmtId="0" fontId="10" fillId="0" borderId="0" xfId="17" applyFont="1" applyAlignment="1">
      <alignment vertical="center"/>
    </xf>
    <xf numFmtId="0" fontId="9" fillId="0" borderId="0" xfId="6" applyFont="1"/>
    <xf numFmtId="0" fontId="10" fillId="0" borderId="0" xfId="17" applyFont="1" applyAlignment="1">
      <alignment vertical="center" wrapText="1"/>
    </xf>
    <xf numFmtId="0" fontId="9" fillId="0" borderId="0" xfId="12" applyFont="1"/>
    <xf numFmtId="0" fontId="10" fillId="6" borderId="0" xfId="17" applyFont="1" applyFill="1" applyAlignment="1">
      <alignment vertical="center"/>
    </xf>
    <xf numFmtId="0" fontId="10" fillId="0" borderId="0" xfId="6" applyFont="1" applyAlignment="1">
      <alignment vertical="top"/>
    </xf>
    <xf numFmtId="0" fontId="10" fillId="0" borderId="0" xfId="8" quotePrefix="1" applyFont="1" applyAlignment="1" applyProtection="1">
      <alignment horizontal="right"/>
      <protection locked="0"/>
    </xf>
    <xf numFmtId="0" fontId="10" fillId="0" borderId="0" xfId="18" applyFont="1" applyAlignment="1">
      <alignment horizontal="left" vertical="top"/>
    </xf>
    <xf numFmtId="0" fontId="10" fillId="0" borderId="0" xfId="18" applyFont="1"/>
    <xf numFmtId="0" fontId="9" fillId="0" borderId="0" xfId="18" applyFont="1" applyAlignment="1">
      <alignment horizontal="center"/>
    </xf>
    <xf numFmtId="171" fontId="9" fillId="0" borderId="0" xfId="18" applyNumberFormat="1" applyFont="1" applyAlignment="1">
      <alignment horizontal="center"/>
    </xf>
    <xf numFmtId="0" fontId="9" fillId="0" borderId="0" xfId="18" applyFont="1" applyAlignment="1">
      <alignment horizontal="left"/>
    </xf>
    <xf numFmtId="0" fontId="9" fillId="0" borderId="0" xfId="18" applyFont="1"/>
    <xf numFmtId="0" fontId="10" fillId="0" borderId="0" xfId="18" applyFont="1" applyAlignment="1">
      <alignment horizontal="center"/>
    </xf>
    <xf numFmtId="0" fontId="10" fillId="0" borderId="0" xfId="18" applyFont="1" applyAlignment="1">
      <alignment horizontal="center" vertical="top"/>
    </xf>
    <xf numFmtId="0" fontId="10" fillId="0" borderId="13" xfId="18" applyFont="1" applyBorder="1" applyAlignment="1">
      <alignment horizontal="center"/>
    </xf>
    <xf numFmtId="0" fontId="9" fillId="0" borderId="13" xfId="18" applyFont="1" applyBorder="1" applyAlignment="1">
      <alignment horizontal="center"/>
    </xf>
    <xf numFmtId="0" fontId="10" fillId="0" borderId="0" xfId="6" applyFont="1"/>
    <xf numFmtId="0" fontId="10" fillId="0" borderId="0" xfId="18" applyFont="1" applyAlignment="1">
      <alignment horizontal="left"/>
    </xf>
    <xf numFmtId="171" fontId="9" fillId="6" borderId="0" xfId="11" applyNumberFormat="1" applyFont="1" applyFill="1"/>
    <xf numFmtId="0" fontId="9" fillId="6" borderId="0" xfId="18" applyFont="1" applyFill="1" applyAlignment="1">
      <alignment horizontal="left"/>
    </xf>
    <xf numFmtId="0" fontId="9" fillId="6" borderId="0" xfId="18" applyFont="1" applyFill="1" applyAlignment="1">
      <alignment horizontal="center"/>
    </xf>
    <xf numFmtId="0" fontId="10" fillId="6" borderId="0" xfId="18" applyFont="1" applyFill="1"/>
    <xf numFmtId="171" fontId="9" fillId="0" borderId="4" xfId="18" applyNumberFormat="1" applyFont="1" applyBorder="1" applyAlignment="1">
      <alignment horizontal="center"/>
    </xf>
    <xf numFmtId="0" fontId="9" fillId="0" borderId="13" xfId="6" applyFont="1" applyBorder="1" applyAlignment="1">
      <alignment horizontal="left" wrapText="1"/>
    </xf>
    <xf numFmtId="171" fontId="9" fillId="0" borderId="0" xfId="11" applyNumberFormat="1" applyFont="1" applyBorder="1"/>
    <xf numFmtId="171" fontId="9" fillId="0" borderId="0" xfId="12" applyNumberFormat="1" applyFont="1"/>
    <xf numFmtId="0" fontId="10" fillId="0" borderId="0" xfId="13" applyFont="1" applyAlignment="1">
      <alignment horizontal="center"/>
    </xf>
    <xf numFmtId="0" fontId="10" fillId="0" borderId="0" xfId="14" applyFont="1" applyAlignment="1">
      <alignment horizontal="center"/>
    </xf>
    <xf numFmtId="0" fontId="10" fillId="0" borderId="0" xfId="17" applyFont="1" applyAlignment="1">
      <alignment horizontal="center"/>
    </xf>
    <xf numFmtId="171" fontId="10" fillId="0" borderId="0" xfId="11" applyNumberFormat="1" applyFont="1" applyBorder="1" applyAlignment="1">
      <alignment horizontal="center" wrapText="1"/>
    </xf>
    <xf numFmtId="171" fontId="10" fillId="0" borderId="0" xfId="11" applyNumberFormat="1" applyFont="1" applyBorder="1" applyAlignment="1">
      <alignment horizontal="center" vertical="top" wrapText="1"/>
    </xf>
    <xf numFmtId="0" fontId="9" fillId="6" borderId="0" xfId="12" applyFont="1" applyFill="1" applyAlignment="1">
      <alignment vertical="center"/>
    </xf>
    <xf numFmtId="171" fontId="9" fillId="6" borderId="0" xfId="11" applyNumberFormat="1" applyFont="1" applyFill="1" applyAlignment="1">
      <alignment vertical="center"/>
    </xf>
    <xf numFmtId="167" fontId="9" fillId="6" borderId="0" xfId="11" applyNumberFormat="1" applyFont="1" applyFill="1" applyAlignment="1">
      <alignment vertical="center"/>
    </xf>
    <xf numFmtId="0" fontId="10" fillId="6" borderId="0" xfId="18" applyFont="1" applyFill="1" applyAlignment="1">
      <alignment horizontal="center" vertical="top"/>
    </xf>
    <xf numFmtId="0" fontId="9" fillId="6" borderId="1" xfId="12" applyFont="1" applyFill="1" applyBorder="1" applyAlignment="1">
      <alignment vertical="center"/>
    </xf>
    <xf numFmtId="171" fontId="9" fillId="6" borderId="1" xfId="11" applyNumberFormat="1" applyFont="1" applyFill="1" applyBorder="1" applyAlignment="1">
      <alignment vertical="center"/>
    </xf>
    <xf numFmtId="0" fontId="9" fillId="0" borderId="0" xfId="12" applyFont="1" applyAlignment="1">
      <alignment horizontal="right"/>
    </xf>
    <xf numFmtId="171" fontId="9" fillId="0" borderId="4" xfId="11" applyNumberFormat="1" applyFont="1" applyBorder="1"/>
    <xf numFmtId="171" fontId="9" fillId="0" borderId="0" xfId="11" applyNumberFormat="1" applyFont="1" applyFill="1" applyBorder="1"/>
    <xf numFmtId="171" fontId="9" fillId="0" borderId="0" xfId="11" applyNumberFormat="1" applyFont="1" applyBorder="1" applyAlignment="1">
      <alignment horizontal="center" wrapText="1"/>
    </xf>
    <xf numFmtId="0" fontId="9" fillId="6" borderId="0" xfId="6" applyFont="1" applyFill="1" applyAlignment="1">
      <alignment vertical="top"/>
    </xf>
    <xf numFmtId="0" fontId="9" fillId="0" borderId="13" xfId="18" applyFont="1" applyBorder="1"/>
    <xf numFmtId="0" fontId="10" fillId="0" borderId="0" xfId="17" applyFont="1"/>
    <xf numFmtId="0" fontId="10" fillId="0" borderId="1" xfId="12" applyFont="1" applyBorder="1"/>
    <xf numFmtId="0" fontId="10" fillId="0" borderId="1" xfId="12" applyFont="1" applyBorder="1" applyAlignment="1">
      <alignment horizontal="center"/>
    </xf>
    <xf numFmtId="0" fontId="9" fillId="0" borderId="1" xfId="12" applyFont="1" applyBorder="1"/>
    <xf numFmtId="0" fontId="10" fillId="0" borderId="1" xfId="12" applyFont="1" applyBorder="1" applyAlignment="1">
      <alignment horizontal="center" wrapText="1"/>
    </xf>
    <xf numFmtId="171" fontId="9" fillId="7" borderId="0" xfId="11" applyNumberFormat="1" applyFont="1" applyFill="1" applyAlignment="1">
      <alignment vertical="center"/>
    </xf>
    <xf numFmtId="0" fontId="9" fillId="6" borderId="0" xfId="12" applyFont="1" applyFill="1"/>
    <xf numFmtId="171" fontId="9" fillId="6" borderId="11" xfId="11" applyNumberFormat="1" applyFont="1" applyFill="1" applyBorder="1" applyAlignment="1">
      <alignment vertical="center"/>
    </xf>
    <xf numFmtId="171" fontId="9" fillId="6" borderId="0" xfId="11" applyNumberFormat="1" applyFont="1" applyFill="1" applyBorder="1" applyAlignment="1">
      <alignment vertical="center"/>
    </xf>
    <xf numFmtId="171" fontId="9" fillId="6" borderId="0" xfId="11" applyNumberFormat="1" applyFont="1" applyFill="1" applyBorder="1" applyAlignment="1">
      <alignment horizontal="left" vertical="center"/>
    </xf>
    <xf numFmtId="0" fontId="9" fillId="6" borderId="1" xfId="12" applyFont="1" applyFill="1" applyBorder="1"/>
    <xf numFmtId="171" fontId="9" fillId="6" borderId="1" xfId="11" applyNumberFormat="1" applyFont="1" applyFill="1" applyBorder="1"/>
    <xf numFmtId="0" fontId="9" fillId="0" borderId="11" xfId="12" applyFont="1" applyBorder="1" applyAlignment="1">
      <alignment horizontal="left"/>
    </xf>
    <xf numFmtId="171" fontId="9" fillId="0" borderId="4" xfId="11" applyNumberFormat="1" applyFont="1" applyFill="1" applyBorder="1"/>
    <xf numFmtId="0" fontId="9" fillId="0" borderId="0" xfId="12" applyFont="1" applyAlignment="1">
      <alignment horizontal="left"/>
    </xf>
    <xf numFmtId="171" fontId="9" fillId="0" borderId="0" xfId="11" applyNumberFormat="1" applyFont="1" applyFill="1" applyBorder="1" applyAlignment="1">
      <alignment horizontal="center"/>
    </xf>
    <xf numFmtId="0" fontId="9" fillId="0" borderId="11" xfId="12" applyFont="1" applyBorder="1" applyAlignment="1">
      <alignment horizontal="right"/>
    </xf>
    <xf numFmtId="0" fontId="9" fillId="0" borderId="11" xfId="12" applyFont="1" applyBorder="1"/>
    <xf numFmtId="0" fontId="9" fillId="0" borderId="0" xfId="6" applyFont="1" applyAlignment="1">
      <alignment horizontal="left" wrapText="1"/>
    </xf>
    <xf numFmtId="0" fontId="9" fillId="0" borderId="0" xfId="18" applyFont="1" applyAlignment="1">
      <alignment horizontal="left" vertical="top" wrapText="1"/>
    </xf>
    <xf numFmtId="0" fontId="10" fillId="0" borderId="1" xfId="6" applyFont="1" applyBorder="1" applyAlignment="1">
      <alignment horizontal="center" wrapText="1"/>
    </xf>
    <xf numFmtId="171" fontId="9" fillId="7" borderId="0" xfId="11" applyNumberFormat="1" applyFont="1" applyFill="1"/>
    <xf numFmtId="171" fontId="9" fillId="0" borderId="7" xfId="11" applyNumberFormat="1" applyFont="1" applyFill="1" applyBorder="1"/>
    <xf numFmtId="171" fontId="9" fillId="0" borderId="0" xfId="11" applyNumberFormat="1" applyFont="1" applyBorder="1" applyAlignment="1">
      <alignment horizontal="right"/>
    </xf>
    <xf numFmtId="171" fontId="9" fillId="0" borderId="0" xfId="19" applyNumberFormat="1" applyFont="1"/>
    <xf numFmtId="10" fontId="9" fillId="0" borderId="0" xfId="20" applyNumberFormat="1" applyFont="1"/>
    <xf numFmtId="171" fontId="9" fillId="0" borderId="0" xfId="19" applyNumberFormat="1" applyFont="1" applyAlignment="1">
      <alignment horizontal="center"/>
    </xf>
    <xf numFmtId="0" fontId="9" fillId="0" borderId="0" xfId="6" quotePrefix="1" applyFont="1" applyAlignment="1">
      <alignment horizontal="center"/>
    </xf>
    <xf numFmtId="171" fontId="9" fillId="0" borderId="0" xfId="19" quotePrefix="1" applyNumberFormat="1" applyFont="1" applyAlignment="1">
      <alignment horizontal="center"/>
    </xf>
    <xf numFmtId="0" fontId="9" fillId="6" borderId="0" xfId="6" applyFont="1" applyFill="1"/>
    <xf numFmtId="178" fontId="9" fillId="6" borderId="0" xfId="11" applyNumberFormat="1" applyFont="1" applyFill="1" applyAlignment="1">
      <alignment horizontal="center" vertical="center"/>
    </xf>
    <xf numFmtId="10" fontId="9" fillId="6" borderId="0" xfId="20" applyNumberFormat="1" applyFont="1" applyFill="1" applyAlignment="1">
      <alignment horizontal="right" vertical="center"/>
    </xf>
    <xf numFmtId="171" fontId="9" fillId="0" borderId="0" xfId="11" applyNumberFormat="1" applyFont="1" applyBorder="1" applyAlignment="1">
      <alignment horizontal="left"/>
    </xf>
    <xf numFmtId="0" fontId="9" fillId="0" borderId="0" xfId="18" applyFont="1" applyAlignment="1">
      <alignment horizontal="right"/>
    </xf>
    <xf numFmtId="0" fontId="9" fillId="6" borderId="0" xfId="18" applyFont="1" applyFill="1"/>
    <xf numFmtId="0" fontId="10" fillId="0" borderId="1" xfId="18" applyFont="1" applyBorder="1" applyAlignment="1">
      <alignment horizontal="center" wrapText="1"/>
    </xf>
    <xf numFmtId="0" fontId="10" fillId="0" borderId="1" xfId="18" applyFont="1" applyBorder="1"/>
    <xf numFmtId="171" fontId="9" fillId="6" borderId="0" xfId="18" applyNumberFormat="1" applyFont="1" applyFill="1" applyAlignment="1">
      <alignment horizontal="center"/>
    </xf>
    <xf numFmtId="41" fontId="9" fillId="6" borderId="0" xfId="18" applyNumberFormat="1" applyFont="1" applyFill="1" applyAlignment="1">
      <alignment horizontal="center" wrapText="1"/>
    </xf>
    <xf numFmtId="0" fontId="9" fillId="0" borderId="13" xfId="6" applyFont="1" applyBorder="1"/>
    <xf numFmtId="0" fontId="10" fillId="0" borderId="0" xfId="22" applyNumberFormat="1" applyFont="1"/>
    <xf numFmtId="0" fontId="9" fillId="0" borderId="0" xfId="13" applyFont="1"/>
    <xf numFmtId="179" fontId="9" fillId="0" borderId="0" xfId="22" applyFont="1"/>
    <xf numFmtId="177" fontId="10" fillId="0" borderId="0" xfId="10" quotePrefix="1" applyFont="1"/>
    <xf numFmtId="0" fontId="10" fillId="0" borderId="0" xfId="23" applyFont="1"/>
    <xf numFmtId="177" fontId="10" fillId="6" borderId="0" xfId="10" quotePrefix="1" applyFont="1" applyFill="1"/>
    <xf numFmtId="0" fontId="9" fillId="0" borderId="0" xfId="0" applyFont="1"/>
    <xf numFmtId="177" fontId="10" fillId="0" borderId="0" xfId="10" quotePrefix="1" applyFont="1" applyAlignment="1">
      <alignment horizontal="center"/>
    </xf>
    <xf numFmtId="0" fontId="10" fillId="0" borderId="0" xfId="23" applyFont="1" applyAlignment="1">
      <alignment horizontal="center"/>
    </xf>
    <xf numFmtId="0" fontId="9" fillId="0" borderId="0" xfId="23" applyFont="1" applyAlignment="1">
      <alignment horizontal="left"/>
    </xf>
    <xf numFmtId="0" fontId="9" fillId="6" borderId="0" xfId="24" applyNumberFormat="1" applyFont="1" applyFill="1"/>
    <xf numFmtId="0" fontId="9" fillId="0" borderId="0" xfId="23" applyFont="1"/>
    <xf numFmtId="171" fontId="9" fillId="6" borderId="0" xfId="24" applyNumberFormat="1" applyFont="1" applyFill="1"/>
    <xf numFmtId="0" fontId="32" fillId="0" borderId="0" xfId="0" applyFont="1"/>
    <xf numFmtId="0" fontId="10" fillId="0" borderId="0" xfId="23" applyFont="1" applyAlignment="1">
      <alignment horizontal="center" vertical="top"/>
    </xf>
    <xf numFmtId="0" fontId="9" fillId="0" borderId="0" xfId="25" applyFont="1"/>
    <xf numFmtId="0" fontId="10" fillId="0" borderId="0" xfId="23" applyFont="1" applyAlignment="1">
      <alignment horizontal="left"/>
    </xf>
    <xf numFmtId="171" fontId="9" fillId="0" borderId="1" xfId="26" applyNumberFormat="1" applyFont="1" applyBorder="1" applyAlignment="1">
      <alignment horizontal="center" vertical="center" wrapText="1"/>
    </xf>
    <xf numFmtId="171" fontId="9" fillId="6" borderId="0" xfId="27" applyNumberFormat="1" applyFont="1" applyFill="1"/>
    <xf numFmtId="0" fontId="10" fillId="0" borderId="0" xfId="23" applyFont="1" applyAlignment="1">
      <alignment horizontal="center" wrapText="1"/>
    </xf>
    <xf numFmtId="171" fontId="9" fillId="6" borderId="1" xfId="27" applyNumberFormat="1" applyFont="1" applyFill="1" applyBorder="1"/>
    <xf numFmtId="171" fontId="9" fillId="0" borderId="0" xfId="23" applyNumberFormat="1" applyFont="1"/>
    <xf numFmtId="171" fontId="9" fillId="0" borderId="4" xfId="23" applyNumberFormat="1" applyFont="1" applyBorder="1"/>
    <xf numFmtId="171" fontId="10" fillId="0" borderId="0" xfId="26" applyNumberFormat="1" applyFont="1" applyAlignment="1">
      <alignment vertical="center"/>
    </xf>
    <xf numFmtId="0" fontId="10" fillId="0" borderId="0" xfId="14" applyFont="1"/>
    <xf numFmtId="179" fontId="10" fillId="0" borderId="0" xfId="22" applyFont="1" applyAlignment="1">
      <alignment horizontal="center"/>
    </xf>
    <xf numFmtId="0" fontId="9" fillId="0" borderId="1" xfId="14" applyFont="1" applyBorder="1" applyAlignment="1">
      <alignment horizontal="center"/>
    </xf>
    <xf numFmtId="0" fontId="9" fillId="0" borderId="1" xfId="27" applyFont="1" applyBorder="1" applyAlignment="1">
      <alignment horizontal="center" wrapText="1"/>
    </xf>
    <xf numFmtId="0" fontId="10" fillId="0" borderId="0" xfId="23" applyFont="1" applyAlignment="1">
      <alignment horizontal="center" vertical="center"/>
    </xf>
    <xf numFmtId="0" fontId="9" fillId="0" borderId="7" xfId="14" applyFont="1" applyBorder="1" applyAlignment="1">
      <alignment horizontal="center" vertical="center"/>
    </xf>
    <xf numFmtId="0" fontId="9" fillId="0" borderId="7" xfId="27" applyFont="1" applyBorder="1" applyAlignment="1">
      <alignment horizontal="center" vertical="center" wrapText="1"/>
    </xf>
    <xf numFmtId="0" fontId="9" fillId="0" borderId="0" xfId="13" applyFont="1" applyAlignment="1">
      <alignment vertical="center"/>
    </xf>
    <xf numFmtId="0" fontId="9" fillId="0" borderId="0" xfId="14" applyFont="1"/>
    <xf numFmtId="0" fontId="9" fillId="6" borderId="0" xfId="27" applyFont="1" applyFill="1" applyAlignment="1">
      <alignment horizontal="left"/>
    </xf>
    <xf numFmtId="171" fontId="9" fillId="6" borderId="0" xfId="27" applyNumberFormat="1" applyFont="1" applyFill="1" applyAlignment="1">
      <alignment horizontal="right"/>
    </xf>
    <xf numFmtId="171" fontId="9" fillId="6" borderId="0" xfId="28" applyNumberFormat="1" applyFont="1" applyFill="1" applyAlignment="1">
      <alignment horizontal="right"/>
    </xf>
    <xf numFmtId="0" fontId="9" fillId="0" borderId="0" xfId="27" applyFont="1" applyAlignment="1">
      <alignment horizontal="center"/>
    </xf>
    <xf numFmtId="171" fontId="9" fillId="0" borderId="0" xfId="27" applyNumberFormat="1" applyFont="1" applyAlignment="1">
      <alignment horizontal="right"/>
    </xf>
    <xf numFmtId="171" fontId="9" fillId="0" borderId="0" xfId="27" applyNumberFormat="1" applyFont="1"/>
    <xf numFmtId="0" fontId="9" fillId="6" borderId="0" xfId="27" applyFont="1" applyFill="1" applyAlignment="1">
      <alignment horizontal="center"/>
    </xf>
    <xf numFmtId="171" fontId="9" fillId="0" borderId="1" xfId="27" applyNumberFormat="1" applyFont="1" applyBorder="1"/>
    <xf numFmtId="0" fontId="9" fillId="0" borderId="11" xfId="14" applyFont="1" applyBorder="1" applyAlignment="1">
      <alignment horizontal="left"/>
    </xf>
    <xf numFmtId="0" fontId="9" fillId="0" borderId="11" xfId="14" applyFont="1" applyBorder="1" applyAlignment="1">
      <alignment horizontal="right"/>
    </xf>
    <xf numFmtId="171" fontId="9" fillId="0" borderId="4" xfId="27" applyNumberFormat="1" applyFont="1" applyBorder="1"/>
    <xf numFmtId="0" fontId="9" fillId="0" borderId="11" xfId="27" applyFont="1" applyBorder="1"/>
    <xf numFmtId="171" fontId="9" fillId="0" borderId="4" xfId="29" applyNumberFormat="1" applyFont="1" applyBorder="1"/>
    <xf numFmtId="0" fontId="9" fillId="0" borderId="0" xfId="14" applyFont="1" applyAlignment="1">
      <alignment horizontal="right"/>
    </xf>
    <xf numFmtId="0" fontId="9" fillId="0" borderId="0" xfId="27" applyFont="1"/>
    <xf numFmtId="171" fontId="9" fillId="0" borderId="0" xfId="13" applyNumberFormat="1" applyFont="1"/>
    <xf numFmtId="0" fontId="10" fillId="0" borderId="0" xfId="13" applyFont="1"/>
    <xf numFmtId="0" fontId="10" fillId="0" borderId="0" xfId="13" applyFont="1" applyAlignment="1">
      <alignment vertical="top"/>
    </xf>
    <xf numFmtId="0" fontId="9" fillId="0" borderId="0" xfId="13" applyFont="1" applyAlignment="1">
      <alignment vertical="top"/>
    </xf>
    <xf numFmtId="0" fontId="9" fillId="0" borderId="0" xfId="18" applyFont="1" applyAlignment="1">
      <alignment wrapText="1"/>
    </xf>
    <xf numFmtId="0" fontId="9" fillId="0" borderId="0" xfId="18" applyFont="1" applyAlignment="1">
      <alignment horizontal="left" wrapText="1"/>
    </xf>
    <xf numFmtId="0" fontId="9" fillId="0" borderId="0" xfId="30" applyFont="1"/>
    <xf numFmtId="0" fontId="10" fillId="6" borderId="0" xfId="12" applyFont="1" applyFill="1"/>
    <xf numFmtId="0" fontId="10" fillId="0" borderId="0" xfId="12" applyFont="1" applyAlignment="1">
      <alignment horizontal="center"/>
    </xf>
    <xf numFmtId="0" fontId="10" fillId="0" borderId="0" xfId="12" applyFont="1"/>
    <xf numFmtId="0" fontId="10" fillId="0" borderId="1" xfId="30" applyFont="1" applyBorder="1"/>
    <xf numFmtId="10" fontId="9" fillId="0" borderId="0" xfId="30" applyNumberFormat="1" applyFont="1" applyAlignment="1">
      <alignment horizontal="center"/>
    </xf>
    <xf numFmtId="0" fontId="10" fillId="0" borderId="0" xfId="30" applyFont="1"/>
    <xf numFmtId="10" fontId="9" fillId="6" borderId="0" xfId="31" applyNumberFormat="1" applyFont="1" applyFill="1" applyBorder="1" applyAlignment="1">
      <alignment horizontal="center"/>
    </xf>
    <xf numFmtId="10" fontId="9" fillId="6" borderId="0" xfId="30" applyNumberFormat="1" applyFont="1" applyFill="1" applyAlignment="1">
      <alignment horizontal="center"/>
    </xf>
    <xf numFmtId="0" fontId="9" fillId="6" borderId="0" xfId="30" applyFont="1" applyFill="1" applyAlignment="1">
      <alignment horizontal="center"/>
    </xf>
    <xf numFmtId="0" fontId="9" fillId="0" borderId="0" xfId="30" applyFont="1" applyAlignment="1">
      <alignment horizontal="center"/>
    </xf>
    <xf numFmtId="0" fontId="9" fillId="0" borderId="7" xfId="30" applyFont="1" applyBorder="1"/>
    <xf numFmtId="0" fontId="9" fillId="0" borderId="7" xfId="30" applyFont="1" applyBorder="1" applyAlignment="1">
      <alignment horizontal="right"/>
    </xf>
    <xf numFmtId="0" fontId="9" fillId="0" borderId="7" xfId="30" applyFont="1" applyBorder="1" applyAlignment="1">
      <alignment horizontal="center"/>
    </xf>
    <xf numFmtId="0" fontId="9" fillId="0" borderId="1" xfId="30" applyFont="1" applyBorder="1" applyAlignment="1">
      <alignment horizontal="center"/>
    </xf>
    <xf numFmtId="0" fontId="9" fillId="6" borderId="0" xfId="30" applyFont="1" applyFill="1"/>
    <xf numFmtId="41" fontId="9" fillId="6" borderId="0" xfId="30" applyNumberFormat="1" applyFont="1" applyFill="1"/>
    <xf numFmtId="41" fontId="9" fillId="0" borderId="0" xfId="30" applyNumberFormat="1" applyFont="1"/>
    <xf numFmtId="41" fontId="9" fillId="8" borderId="0" xfId="30" applyNumberFormat="1" applyFont="1" applyFill="1"/>
    <xf numFmtId="41" fontId="9" fillId="0" borderId="4" xfId="30" applyNumberFormat="1" applyFont="1" applyBorder="1"/>
    <xf numFmtId="0" fontId="9" fillId="0" borderId="1" xfId="30" applyFont="1" applyBorder="1"/>
    <xf numFmtId="41" fontId="9" fillId="0" borderId="1" xfId="30" applyNumberFormat="1" applyFont="1" applyBorder="1"/>
    <xf numFmtId="10" fontId="9" fillId="0" borderId="0" xfId="31" applyNumberFormat="1" applyFont="1" applyBorder="1" applyAlignment="1">
      <alignment horizontal="center"/>
    </xf>
    <xf numFmtId="41" fontId="9" fillId="0" borderId="0" xfId="30" applyNumberFormat="1" applyFont="1" applyAlignment="1">
      <alignment horizontal="center"/>
    </xf>
    <xf numFmtId="0" fontId="10" fillId="0" borderId="0" xfId="30" applyFont="1" applyAlignment="1">
      <alignment horizontal="center"/>
    </xf>
    <xf numFmtId="0" fontId="10" fillId="0" borderId="0" xfId="22" applyNumberFormat="1" applyFont="1" applyAlignment="1">
      <alignment vertical="center"/>
    </xf>
    <xf numFmtId="0" fontId="18" fillId="2" borderId="0" xfId="5" applyFont="1" applyFill="1" applyAlignment="1">
      <alignment horizontal="left" vertical="top"/>
    </xf>
    <xf numFmtId="0" fontId="17" fillId="2" borderId="0" xfId="5" applyFont="1" applyFill="1" applyAlignment="1">
      <alignment horizontal="left" vertical="top"/>
    </xf>
    <xf numFmtId="0" fontId="18" fillId="2" borderId="0" xfId="5" applyFont="1" applyFill="1" applyAlignment="1">
      <alignment vertical="top"/>
    </xf>
    <xf numFmtId="0" fontId="18" fillId="2" borderId="0" xfId="5" applyFont="1" applyFill="1" applyAlignment="1">
      <alignment horizontal="right" vertical="top"/>
    </xf>
    <xf numFmtId="0" fontId="18" fillId="2" borderId="0" xfId="5" applyFont="1" applyFill="1" applyAlignment="1">
      <alignment horizontal="center" vertical="center"/>
    </xf>
    <xf numFmtId="0" fontId="18" fillId="0" borderId="0" xfId="5" applyFont="1" applyAlignment="1">
      <alignment horizontal="right" vertical="top"/>
    </xf>
    <xf numFmtId="0" fontId="18" fillId="5" borderId="0" xfId="5" applyFont="1" applyFill="1" applyAlignment="1">
      <alignment horizontal="center" vertical="top"/>
    </xf>
    <xf numFmtId="0" fontId="21" fillId="2" borderId="0" xfId="5" applyFont="1" applyFill="1" applyAlignment="1">
      <alignment horizontal="center"/>
    </xf>
    <xf numFmtId="49" fontId="21" fillId="2" borderId="0" xfId="5" applyNumberFormat="1" applyFont="1" applyFill="1" applyAlignment="1">
      <alignment horizontal="center" vertical="top"/>
    </xf>
    <xf numFmtId="0" fontId="33" fillId="7" borderId="6" xfId="5" applyFont="1" applyFill="1" applyBorder="1" applyAlignment="1">
      <alignment horizontal="center" wrapText="1"/>
    </xf>
    <xf numFmtId="0" fontId="33" fillId="7" borderId="7" xfId="5" applyFont="1" applyFill="1" applyBorder="1" applyAlignment="1">
      <alignment horizontal="left"/>
    </xf>
    <xf numFmtId="0" fontId="33" fillId="7" borderId="7" xfId="5" applyFont="1" applyFill="1" applyBorder="1" applyAlignment="1">
      <alignment horizontal="center" wrapText="1"/>
    </xf>
    <xf numFmtId="17" fontId="33" fillId="6" borderId="7" xfId="5" applyNumberFormat="1" applyFont="1" applyFill="1" applyBorder="1" applyAlignment="1">
      <alignment horizontal="center" wrapText="1"/>
    </xf>
    <xf numFmtId="17" fontId="33" fillId="6" borderId="8" xfId="5" applyNumberFormat="1" applyFont="1" applyFill="1" applyBorder="1" applyAlignment="1">
      <alignment horizontal="center" wrapText="1"/>
    </xf>
    <xf numFmtId="0" fontId="21" fillId="2" borderId="0" xfId="5" applyFont="1" applyFill="1" applyAlignment="1">
      <alignment horizontal="center" vertical="top"/>
    </xf>
    <xf numFmtId="0" fontId="18" fillId="2" borderId="0" xfId="5" quotePrefix="1" applyFont="1" applyFill="1" applyAlignment="1">
      <alignment horizontal="center" vertical="top"/>
    </xf>
    <xf numFmtId="0" fontId="18" fillId="2" borderId="10" xfId="5" applyFont="1" applyFill="1" applyBorder="1" applyAlignment="1">
      <alignment horizontal="center"/>
    </xf>
    <xf numFmtId="0" fontId="18" fillId="6" borderId="10" xfId="5" applyFont="1" applyFill="1" applyBorder="1" applyAlignment="1">
      <alignment horizontal="left" vertical="top"/>
    </xf>
    <xf numFmtId="171" fontId="18" fillId="7" borderId="11" xfId="2" applyNumberFormat="1" applyFont="1" applyFill="1" applyBorder="1" applyAlignment="1">
      <alignment horizontal="center" vertical="top"/>
    </xf>
    <xf numFmtId="171" fontId="18" fillId="4" borderId="11" xfId="2" applyNumberFormat="1" applyFont="1" applyFill="1" applyBorder="1" applyAlignment="1">
      <alignment horizontal="center" vertical="top"/>
    </xf>
    <xf numFmtId="0" fontId="18" fillId="2" borderId="17" xfId="5" applyFont="1" applyFill="1" applyBorder="1" applyAlignment="1">
      <alignment horizontal="center" vertical="top"/>
    </xf>
    <xf numFmtId="0" fontId="18" fillId="6" borderId="17" xfId="5" applyFont="1" applyFill="1" applyBorder="1" applyAlignment="1">
      <alignment horizontal="left" vertical="top"/>
    </xf>
    <xf numFmtId="171" fontId="18" fillId="7" borderId="0" xfId="2" applyNumberFormat="1" applyFont="1" applyFill="1" applyBorder="1" applyAlignment="1">
      <alignment horizontal="center" vertical="top"/>
    </xf>
    <xf numFmtId="171" fontId="18" fillId="4" borderId="0" xfId="2" applyNumberFormat="1" applyFont="1" applyFill="1" applyBorder="1" applyAlignment="1">
      <alignment horizontal="center" vertical="top"/>
    </xf>
    <xf numFmtId="0" fontId="18" fillId="2" borderId="19" xfId="5" applyFont="1" applyFill="1" applyBorder="1" applyAlignment="1">
      <alignment horizontal="center" vertical="top"/>
    </xf>
    <xf numFmtId="0" fontId="18" fillId="6" borderId="19" xfId="5" applyFont="1" applyFill="1" applyBorder="1" applyAlignment="1">
      <alignment horizontal="left" vertical="top"/>
    </xf>
    <xf numFmtId="171" fontId="18" fillId="6" borderId="1" xfId="2" applyNumberFormat="1" applyFont="1" applyFill="1" applyBorder="1" applyAlignment="1">
      <alignment horizontal="center" vertical="top"/>
    </xf>
    <xf numFmtId="171" fontId="18" fillId="4" borderId="1" xfId="2" applyNumberFormat="1" applyFont="1" applyFill="1" applyBorder="1" applyAlignment="1">
      <alignment horizontal="center" vertical="top"/>
    </xf>
    <xf numFmtId="171" fontId="18" fillId="4" borderId="20" xfId="2" applyNumberFormat="1" applyFont="1" applyFill="1" applyBorder="1" applyAlignment="1">
      <alignment horizontal="center" vertical="top"/>
    </xf>
    <xf numFmtId="0" fontId="34" fillId="2" borderId="6" xfId="5" applyFont="1" applyFill="1" applyBorder="1" applyAlignment="1">
      <alignment horizontal="center" vertical="top"/>
    </xf>
    <xf numFmtId="0" fontId="34" fillId="2" borderId="7" xfId="5" applyFont="1" applyFill="1" applyBorder="1" applyAlignment="1">
      <alignment horizontal="left" vertical="top"/>
    </xf>
    <xf numFmtId="171" fontId="34" fillId="2" borderId="7" xfId="5" applyNumberFormat="1" applyFont="1" applyFill="1" applyBorder="1" applyAlignment="1">
      <alignment horizontal="left" vertical="top"/>
    </xf>
    <xf numFmtId="171" fontId="34" fillId="2" borderId="8" xfId="5" applyNumberFormat="1" applyFont="1" applyFill="1" applyBorder="1" applyAlignment="1">
      <alignment horizontal="left" vertical="top"/>
    </xf>
    <xf numFmtId="0" fontId="34" fillId="2" borderId="17" xfId="5" applyFont="1" applyFill="1" applyBorder="1" applyAlignment="1">
      <alignment horizontal="center" vertical="top"/>
    </xf>
    <xf numFmtId="0" fontId="34" fillId="2" borderId="0" xfId="5" applyFont="1" applyFill="1" applyAlignment="1">
      <alignment horizontal="left" vertical="top"/>
    </xf>
    <xf numFmtId="171" fontId="34" fillId="2" borderId="0" xfId="5" applyNumberFormat="1" applyFont="1" applyFill="1" applyAlignment="1">
      <alignment horizontal="left" vertical="top"/>
    </xf>
    <xf numFmtId="0" fontId="17" fillId="2" borderId="17" xfId="5" applyFont="1" applyFill="1" applyBorder="1" applyAlignment="1">
      <alignment horizontal="center" vertical="top"/>
    </xf>
    <xf numFmtId="0" fontId="21" fillId="2" borderId="0" xfId="5" applyFont="1" applyFill="1" applyAlignment="1">
      <alignment vertical="top"/>
    </xf>
    <xf numFmtId="0" fontId="18" fillId="2" borderId="14" xfId="5" applyFont="1" applyFill="1" applyBorder="1" applyAlignment="1">
      <alignment horizontal="center" vertical="top"/>
    </xf>
    <xf numFmtId="0" fontId="18" fillId="6" borderId="16" xfId="5" applyFont="1" applyFill="1" applyBorder="1" applyAlignment="1">
      <alignment horizontal="center" vertical="top"/>
    </xf>
    <xf numFmtId="0" fontId="34" fillId="2" borderId="0" xfId="5" applyFont="1" applyFill="1" applyAlignment="1">
      <alignment horizontal="center" vertical="top"/>
    </xf>
    <xf numFmtId="0" fontId="33" fillId="7" borderId="8" xfId="5" applyFont="1" applyFill="1" applyBorder="1" applyAlignment="1">
      <alignment horizontal="center" wrapText="1"/>
    </xf>
    <xf numFmtId="17" fontId="33" fillId="7" borderId="0" xfId="5" applyNumberFormat="1" applyFont="1" applyFill="1" applyAlignment="1">
      <alignment horizontal="center" wrapText="1"/>
    </xf>
    <xf numFmtId="9" fontId="33" fillId="7" borderId="0" xfId="3" applyFont="1" applyFill="1" applyBorder="1" applyAlignment="1">
      <alignment horizontal="center" wrapText="1"/>
    </xf>
    <xf numFmtId="0" fontId="18" fillId="2" borderId="17" xfId="5" applyFont="1" applyFill="1" applyBorder="1" applyAlignment="1">
      <alignment horizontal="left" vertical="top"/>
    </xf>
    <xf numFmtId="0" fontId="18" fillId="2" borderId="8" xfId="5" quotePrefix="1" applyFont="1" applyFill="1" applyBorder="1" applyAlignment="1">
      <alignment horizontal="center" vertical="top"/>
    </xf>
    <xf numFmtId="0" fontId="21" fillId="7" borderId="0" xfId="5" applyFont="1" applyFill="1" applyAlignment="1">
      <alignment horizontal="center" vertical="top"/>
    </xf>
    <xf numFmtId="0" fontId="18" fillId="7" borderId="0" xfId="5" applyFont="1" applyFill="1" applyAlignment="1">
      <alignment vertical="top"/>
    </xf>
    <xf numFmtId="171" fontId="18" fillId="7" borderId="12" xfId="2" applyNumberFormat="1" applyFont="1" applyFill="1" applyBorder="1" applyAlignment="1">
      <alignment horizontal="center" vertical="top"/>
    </xf>
    <xf numFmtId="171" fontId="18" fillId="7" borderId="18" xfId="2" applyNumberFormat="1" applyFont="1" applyFill="1" applyBorder="1" applyAlignment="1">
      <alignment horizontal="center" vertical="top"/>
    </xf>
    <xf numFmtId="171" fontId="18" fillId="6" borderId="20" xfId="2" applyNumberFormat="1" applyFont="1" applyFill="1" applyBorder="1" applyAlignment="1">
      <alignment horizontal="center" vertical="top"/>
    </xf>
    <xf numFmtId="0" fontId="18" fillId="2" borderId="18" xfId="5" quotePrefix="1" applyFont="1" applyFill="1" applyBorder="1" applyAlignment="1">
      <alignment horizontal="center" vertical="top"/>
    </xf>
    <xf numFmtId="171" fontId="18" fillId="6" borderId="12" xfId="2" applyNumberFormat="1" applyFont="1" applyFill="1" applyBorder="1" applyAlignment="1">
      <alignment horizontal="center" vertical="top"/>
    </xf>
    <xf numFmtId="9" fontId="18" fillId="7" borderId="0" xfId="3" applyFont="1" applyFill="1" applyBorder="1" applyAlignment="1">
      <alignment horizontal="center" vertical="top"/>
    </xf>
    <xf numFmtId="171" fontId="18" fillId="6" borderId="18" xfId="2" applyNumberFormat="1" applyFont="1" applyFill="1" applyBorder="1" applyAlignment="1">
      <alignment horizontal="center" vertical="top"/>
    </xf>
    <xf numFmtId="171" fontId="18" fillId="7" borderId="0" xfId="2" applyNumberFormat="1" applyFont="1" applyFill="1" applyBorder="1" applyAlignment="1">
      <alignment horizontal="left" vertical="top"/>
    </xf>
    <xf numFmtId="0" fontId="34" fillId="2" borderId="19" xfId="5" applyFont="1" applyFill="1" applyBorder="1" applyAlignment="1">
      <alignment horizontal="center" vertical="top"/>
    </xf>
    <xf numFmtId="0" fontId="34" fillId="2" borderId="1" xfId="5" applyFont="1" applyFill="1" applyBorder="1" applyAlignment="1">
      <alignment horizontal="left" vertical="top"/>
    </xf>
    <xf numFmtId="171" fontId="34" fillId="2" borderId="20" xfId="5" applyNumberFormat="1" applyFont="1" applyFill="1" applyBorder="1" applyAlignment="1">
      <alignment horizontal="left" vertical="top"/>
    </xf>
    <xf numFmtId="0" fontId="18" fillId="5" borderId="0" xfId="5" applyFont="1" applyFill="1" applyAlignment="1">
      <alignment vertical="top" wrapText="1"/>
    </xf>
    <xf numFmtId="0" fontId="36" fillId="0" borderId="0" xfId="5" applyFont="1"/>
    <xf numFmtId="171" fontId="37" fillId="0" borderId="0" xfId="1" applyNumberFormat="1" applyFont="1"/>
    <xf numFmtId="0" fontId="38" fillId="0" borderId="0" xfId="5" applyFont="1"/>
    <xf numFmtId="0" fontId="39" fillId="7" borderId="0" xfId="36" applyFont="1" applyFill="1" applyAlignment="1">
      <alignment horizontal="left"/>
    </xf>
    <xf numFmtId="0" fontId="39" fillId="0" borderId="0" xfId="5" applyFont="1" applyAlignment="1">
      <alignment horizontal="left"/>
    </xf>
    <xf numFmtId="177" fontId="39" fillId="0" borderId="0" xfId="10" quotePrefix="1" applyFont="1"/>
    <xf numFmtId="0" fontId="39" fillId="0" borderId="0" xfId="37" applyFont="1"/>
    <xf numFmtId="177" fontId="39" fillId="0" borderId="0" xfId="10" quotePrefix="1" applyFont="1" applyAlignment="1">
      <alignment horizontal="center"/>
    </xf>
    <xf numFmtId="0" fontId="39" fillId="0" borderId="0" xfId="37" applyFont="1" applyAlignment="1">
      <alignment horizontal="center"/>
    </xf>
    <xf numFmtId="0" fontId="37" fillId="0" borderId="0" xfId="37" applyFont="1" applyAlignment="1">
      <alignment horizontal="center"/>
    </xf>
    <xf numFmtId="0" fontId="37" fillId="0" borderId="0" xfId="37" applyFont="1" applyAlignment="1">
      <alignment horizontal="left"/>
    </xf>
    <xf numFmtId="0" fontId="40" fillId="0" borderId="0" xfId="1" applyNumberFormat="1" applyFont="1" applyFill="1" applyBorder="1" applyAlignment="1">
      <alignment horizontal="right" vertical="top"/>
    </xf>
    <xf numFmtId="0" fontId="37" fillId="0" borderId="0" xfId="37" applyFont="1"/>
    <xf numFmtId="171" fontId="40" fillId="0" borderId="0" xfId="2" applyNumberFormat="1" applyFont="1" applyFill="1" applyBorder="1" applyAlignment="1">
      <alignment horizontal="center" vertical="top"/>
    </xf>
    <xf numFmtId="0" fontId="36" fillId="0" borderId="0" xfId="37" applyFont="1"/>
    <xf numFmtId="0" fontId="37" fillId="0" borderId="0" xfId="38" applyFont="1"/>
    <xf numFmtId="0" fontId="36" fillId="0" borderId="0" xfId="37" applyFont="1" applyAlignment="1">
      <alignment horizontal="left"/>
    </xf>
    <xf numFmtId="0" fontId="36" fillId="7" borderId="0" xfId="37" applyFont="1" applyFill="1" applyAlignment="1">
      <alignment horizontal="left"/>
    </xf>
    <xf numFmtId="0" fontId="37" fillId="7" borderId="0" xfId="37" applyFont="1" applyFill="1"/>
    <xf numFmtId="171" fontId="37" fillId="6" borderId="0" xfId="37" applyNumberFormat="1" applyFont="1" applyFill="1"/>
    <xf numFmtId="0" fontId="37" fillId="7" borderId="0" xfId="37" applyFont="1" applyFill="1" applyAlignment="1">
      <alignment horizontal="left"/>
    </xf>
    <xf numFmtId="171" fontId="37" fillId="6" borderId="0" xfId="40" applyNumberFormat="1" applyFont="1" applyFill="1"/>
    <xf numFmtId="0" fontId="36" fillId="7" borderId="0" xfId="37" applyFont="1" applyFill="1" applyAlignment="1">
      <alignment horizontal="center" wrapText="1"/>
    </xf>
    <xf numFmtId="171" fontId="37" fillId="6" borderId="1" xfId="37" applyNumberFormat="1" applyFont="1" applyFill="1" applyBorder="1"/>
    <xf numFmtId="171" fontId="37" fillId="6" borderId="1" xfId="40" applyNumberFormat="1" applyFont="1" applyFill="1" applyBorder="1"/>
    <xf numFmtId="171" fontId="37" fillId="0" borderId="0" xfId="37" applyNumberFormat="1" applyFont="1"/>
    <xf numFmtId="171" fontId="37" fillId="7" borderId="0" xfId="37" applyNumberFormat="1" applyFont="1" applyFill="1"/>
    <xf numFmtId="171" fontId="37" fillId="0" borderId="4" xfId="37" applyNumberFormat="1" applyFont="1" applyBorder="1"/>
    <xf numFmtId="171" fontId="37" fillId="7" borderId="4" xfId="37" applyNumberFormat="1" applyFont="1" applyFill="1" applyBorder="1"/>
    <xf numFmtId="171" fontId="36" fillId="0" borderId="0" xfId="39" applyNumberFormat="1" applyFont="1" applyFill="1" applyBorder="1" applyAlignment="1">
      <alignment vertical="center"/>
    </xf>
    <xf numFmtId="0" fontId="36" fillId="0" borderId="0" xfId="37" applyFont="1" applyAlignment="1">
      <alignment horizontal="center" wrapText="1"/>
    </xf>
    <xf numFmtId="0" fontId="41" fillId="0" borderId="0" xfId="13" applyFont="1"/>
    <xf numFmtId="0" fontId="39" fillId="0" borderId="0" xfId="14" applyFont="1"/>
    <xf numFmtId="0" fontId="39" fillId="0" borderId="0" xfId="13" applyFont="1" applyAlignment="1">
      <alignment horizontal="center"/>
    </xf>
    <xf numFmtId="0" fontId="39" fillId="0" borderId="0" xfId="14" applyFont="1" applyAlignment="1">
      <alignment horizontal="center"/>
    </xf>
    <xf numFmtId="0" fontId="36" fillId="0" borderId="0" xfId="5" applyFont="1" applyAlignment="1">
      <alignment horizontal="center"/>
    </xf>
    <xf numFmtId="0" fontId="41" fillId="0" borderId="1" xfId="14" applyFont="1" applyBorder="1" applyAlignment="1">
      <alignment horizontal="center" vertical="center"/>
    </xf>
    <xf numFmtId="0" fontId="37" fillId="0" borderId="1" xfId="40" applyFont="1" applyBorder="1" applyAlignment="1">
      <alignment horizontal="center" vertical="center" wrapText="1"/>
    </xf>
    <xf numFmtId="0" fontId="41" fillId="0" borderId="0" xfId="14" applyFont="1"/>
    <xf numFmtId="0" fontId="37" fillId="0" borderId="0" xfId="40" applyFont="1" applyAlignment="1">
      <alignment horizontal="left"/>
    </xf>
    <xf numFmtId="171" fontId="37" fillId="6" borderId="0" xfId="40" applyNumberFormat="1" applyFont="1" applyFill="1" applyAlignment="1">
      <alignment horizontal="right"/>
    </xf>
    <xf numFmtId="171" fontId="37" fillId="0" borderId="0" xfId="41" applyNumberFormat="1" applyFont="1" applyFill="1" applyAlignment="1">
      <alignment horizontal="right"/>
    </xf>
    <xf numFmtId="0" fontId="37" fillId="6" borderId="0" xfId="40" applyFont="1" applyFill="1" applyAlignment="1">
      <alignment horizontal="center"/>
    </xf>
    <xf numFmtId="0" fontId="37" fillId="0" borderId="0" xfId="40" applyFont="1" applyAlignment="1">
      <alignment horizontal="center"/>
    </xf>
    <xf numFmtId="171" fontId="37" fillId="0" borderId="0" xfId="40" applyNumberFormat="1" applyFont="1" applyAlignment="1">
      <alignment horizontal="right"/>
    </xf>
    <xf numFmtId="171" fontId="37" fillId="0" borderId="0" xfId="40" applyNumberFormat="1" applyFont="1"/>
    <xf numFmtId="171" fontId="37" fillId="0" borderId="1" xfId="40" applyNumberFormat="1" applyFont="1" applyBorder="1"/>
    <xf numFmtId="0" fontId="41" fillId="0" borderId="11" xfId="14" applyFont="1" applyBorder="1" applyAlignment="1">
      <alignment horizontal="right"/>
    </xf>
    <xf numFmtId="171" fontId="37" fillId="0" borderId="4" xfId="40" applyNumberFormat="1" applyFont="1" applyBorder="1"/>
    <xf numFmtId="0" fontId="37" fillId="0" borderId="11" xfId="40" applyFont="1" applyBorder="1"/>
    <xf numFmtId="0" fontId="41" fillId="7" borderId="0" xfId="13" applyFont="1" applyFill="1"/>
    <xf numFmtId="0" fontId="37" fillId="7" borderId="0" xfId="37" applyFont="1" applyFill="1" applyAlignment="1">
      <alignment horizontal="center"/>
    </xf>
    <xf numFmtId="171" fontId="42" fillId="6" borderId="0" xfId="37" applyNumberFormat="1" applyFont="1" applyFill="1"/>
    <xf numFmtId="171" fontId="42" fillId="6" borderId="1" xfId="37" applyNumberFormat="1" applyFont="1" applyFill="1" applyBorder="1"/>
    <xf numFmtId="171" fontId="37" fillId="7" borderId="1" xfId="40" applyNumberFormat="1" applyFont="1" applyFill="1" applyBorder="1"/>
    <xf numFmtId="171" fontId="36" fillId="7" borderId="0" xfId="39" applyNumberFormat="1" applyFont="1" applyFill="1" applyBorder="1" applyAlignment="1">
      <alignment vertical="center"/>
    </xf>
    <xf numFmtId="0" fontId="37" fillId="7" borderId="0" xfId="38" applyFont="1" applyFill="1"/>
    <xf numFmtId="0" fontId="37" fillId="7" borderId="0" xfId="37" applyFont="1" applyFill="1" applyAlignment="1">
      <alignment horizontal="center" vertical="top"/>
    </xf>
    <xf numFmtId="0" fontId="41" fillId="7" borderId="0" xfId="13" applyFont="1" applyFill="1" applyAlignment="1">
      <alignment horizontal="center" vertical="top"/>
    </xf>
    <xf numFmtId="0" fontId="36" fillId="7" borderId="0" xfId="36" applyFont="1" applyFill="1"/>
    <xf numFmtId="171" fontId="37" fillId="7" borderId="0" xfId="42" applyNumberFormat="1" applyFont="1" applyFill="1"/>
    <xf numFmtId="0" fontId="38" fillId="7" borderId="0" xfId="36" applyFont="1" applyFill="1"/>
    <xf numFmtId="0" fontId="15" fillId="7" borderId="0" xfId="36" applyFill="1"/>
    <xf numFmtId="0" fontId="17" fillId="7" borderId="0" xfId="36" applyFont="1" applyFill="1" applyAlignment="1">
      <alignment horizontal="left" vertical="top"/>
    </xf>
    <xf numFmtId="0" fontId="18" fillId="7" borderId="0" xfId="36" applyFont="1" applyFill="1" applyAlignment="1">
      <alignment horizontal="right" vertical="top"/>
    </xf>
    <xf numFmtId="0" fontId="15" fillId="7" borderId="0" xfId="5" applyFill="1" applyAlignment="1">
      <alignment horizontal="left" vertical="top" wrapText="1"/>
    </xf>
    <xf numFmtId="0" fontId="43" fillId="7" borderId="0" xfId="6" applyFont="1" applyFill="1"/>
    <xf numFmtId="0" fontId="15" fillId="7" borderId="0" xfId="5" applyFill="1" applyAlignment="1">
      <alignment horizontal="center" vertical="top"/>
    </xf>
    <xf numFmtId="0" fontId="15" fillId="7" borderId="0" xfId="5" quotePrefix="1" applyFill="1" applyAlignment="1">
      <alignment horizontal="left" vertical="top" wrapText="1"/>
    </xf>
    <xf numFmtId="0" fontId="44" fillId="7" borderId="0" xfId="5" applyFont="1" applyFill="1" applyAlignment="1">
      <alignment horizontal="left" vertical="top" wrapText="1"/>
    </xf>
    <xf numFmtId="0" fontId="44" fillId="7" borderId="0" xfId="5" applyFont="1" applyFill="1" applyAlignment="1">
      <alignment horizontal="center" vertical="top" wrapText="1"/>
    </xf>
    <xf numFmtId="0" fontId="15" fillId="7" borderId="1" xfId="5" applyFill="1" applyBorder="1" applyAlignment="1">
      <alignment horizontal="center" vertical="top"/>
    </xf>
    <xf numFmtId="0" fontId="44" fillId="7" borderId="1" xfId="5" applyFont="1" applyFill="1" applyBorder="1" applyAlignment="1">
      <alignment horizontal="left" vertical="top"/>
    </xf>
    <xf numFmtId="0" fontId="44" fillId="7" borderId="0" xfId="5" applyFont="1" applyFill="1" applyAlignment="1">
      <alignment horizontal="left" vertical="top"/>
    </xf>
    <xf numFmtId="0" fontId="44" fillId="7" borderId="1" xfId="5" applyFont="1" applyFill="1" applyBorder="1" applyAlignment="1">
      <alignment horizontal="center" vertical="top"/>
    </xf>
    <xf numFmtId="0" fontId="44" fillId="7" borderId="0" xfId="5" applyFont="1" applyFill="1" applyAlignment="1">
      <alignment horizontal="center" vertical="top"/>
    </xf>
    <xf numFmtId="0" fontId="15" fillId="7" borderId="0" xfId="5" applyFill="1" applyAlignment="1">
      <alignment horizontal="left" vertical="top"/>
    </xf>
    <xf numFmtId="0" fontId="15" fillId="7" borderId="0" xfId="5" applyFill="1" applyAlignment="1">
      <alignment horizontal="center" vertical="center"/>
    </xf>
    <xf numFmtId="0" fontId="15" fillId="7" borderId="0" xfId="5" applyFill="1" applyAlignment="1">
      <alignment horizontal="left" vertical="center"/>
    </xf>
    <xf numFmtId="10" fontId="43" fillId="6" borderId="0" xfId="6" applyNumberFormat="1" applyFont="1" applyFill="1"/>
    <xf numFmtId="10" fontId="43" fillId="6" borderId="0" xfId="6" applyNumberFormat="1" applyFont="1" applyFill="1" applyAlignment="1">
      <alignment horizontal="right"/>
    </xf>
    <xf numFmtId="10" fontId="15" fillId="7" borderId="0" xfId="5" applyNumberFormat="1" applyFill="1" applyAlignment="1">
      <alignment horizontal="right" vertical="top"/>
    </xf>
    <xf numFmtId="0" fontId="43" fillId="7" borderId="0" xfId="6" applyFont="1" applyFill="1" applyAlignment="1">
      <alignment horizontal="center" vertical="center"/>
    </xf>
    <xf numFmtId="0" fontId="17" fillId="7" borderId="0" xfId="36" applyFont="1" applyFill="1" applyAlignment="1">
      <alignment horizontal="center" vertical="center"/>
    </xf>
    <xf numFmtId="0" fontId="17" fillId="7" borderId="0" xfId="36" applyFont="1" applyFill="1" applyAlignment="1">
      <alignment horizontal="left" vertical="center"/>
    </xf>
    <xf numFmtId="0" fontId="17" fillId="7" borderId="0" xfId="36" applyFont="1" applyFill="1"/>
    <xf numFmtId="0" fontId="45" fillId="7" borderId="0" xfId="4" applyFont="1" applyFill="1" applyAlignment="1">
      <alignment horizontal="left" vertical="center"/>
    </xf>
    <xf numFmtId="0" fontId="36" fillId="7" borderId="0" xfId="36" applyFont="1" applyFill="1" applyAlignment="1">
      <alignment horizontal="left" vertical="center"/>
    </xf>
    <xf numFmtId="0" fontId="41" fillId="7" borderId="0" xfId="6" applyFont="1" applyFill="1"/>
    <xf numFmtId="0" fontId="41" fillId="7" borderId="0" xfId="6" applyFont="1" applyFill="1" applyAlignment="1">
      <alignment horizontal="left" wrapText="1"/>
    </xf>
    <xf numFmtId="0" fontId="39" fillId="7" borderId="0" xfId="6" applyFont="1" applyFill="1"/>
    <xf numFmtId="171" fontId="41" fillId="6" borderId="0" xfId="41" applyNumberFormat="1" applyFont="1" applyFill="1"/>
    <xf numFmtId="171" fontId="41" fillId="7" borderId="11" xfId="41" applyNumberFormat="1" applyFont="1" applyFill="1" applyBorder="1"/>
    <xf numFmtId="171" fontId="39" fillId="7" borderId="0" xfId="41" applyNumberFormat="1" applyFont="1" applyFill="1"/>
    <xf numFmtId="10" fontId="41" fillId="6" borderId="0" xfId="43" applyNumberFormat="1" applyFont="1" applyFill="1"/>
    <xf numFmtId="171" fontId="41" fillId="7" borderId="11" xfId="6" applyNumberFormat="1" applyFont="1" applyFill="1" applyBorder="1"/>
    <xf numFmtId="166" fontId="41" fillId="6" borderId="0" xfId="6" applyNumberFormat="1" applyFont="1" applyFill="1"/>
    <xf numFmtId="171" fontId="39" fillId="7" borderId="4" xfId="6" applyNumberFormat="1" applyFont="1" applyFill="1" applyBorder="1"/>
    <xf numFmtId="0" fontId="19" fillId="7" borderId="0" xfId="6" applyFont="1" applyFill="1"/>
    <xf numFmtId="0" fontId="39" fillId="7" borderId="0" xfId="5" applyFont="1" applyFill="1" applyAlignment="1">
      <alignment horizontal="left"/>
    </xf>
    <xf numFmtId="0" fontId="38" fillId="7" borderId="0" xfId="5" applyFont="1" applyFill="1" applyAlignment="1">
      <alignment horizontal="left" vertical="top"/>
    </xf>
    <xf numFmtId="0" fontId="17" fillId="7" borderId="0" xfId="5" applyFont="1" applyFill="1" applyAlignment="1">
      <alignment horizontal="left" vertical="top"/>
    </xf>
    <xf numFmtId="0" fontId="38" fillId="2" borderId="0" xfId="5" applyFont="1" applyFill="1" applyAlignment="1">
      <alignment horizontal="left" vertical="top"/>
    </xf>
    <xf numFmtId="180" fontId="41" fillId="6" borderId="0" xfId="2" applyNumberFormat="1" applyFont="1" applyFill="1"/>
    <xf numFmtId="0" fontId="41" fillId="7" borderId="0" xfId="5" applyFont="1" applyFill="1" applyAlignment="1">
      <alignment horizontal="left" vertical="top"/>
    </xf>
    <xf numFmtId="0" fontId="39" fillId="7" borderId="0" xfId="5" applyFont="1" applyFill="1" applyAlignment="1">
      <alignment horizontal="center" vertical="top"/>
    </xf>
    <xf numFmtId="180" fontId="46" fillId="2" borderId="0" xfId="5" applyNumberFormat="1" applyFont="1" applyFill="1" applyAlignment="1">
      <alignment horizontal="right"/>
    </xf>
    <xf numFmtId="180" fontId="39" fillId="7" borderId="0" xfId="5" applyNumberFormat="1" applyFont="1" applyFill="1" applyAlignment="1">
      <alignment horizontal="center" vertical="top"/>
    </xf>
    <xf numFmtId="0" fontId="38" fillId="2" borderId="0" xfId="5" applyFont="1" applyFill="1" applyAlignment="1">
      <alignment horizontal="left"/>
    </xf>
    <xf numFmtId="180" fontId="46" fillId="2" borderId="0" xfId="5" applyNumberFormat="1" applyFont="1" applyFill="1" applyAlignment="1">
      <alignment horizontal="left" vertical="top"/>
    </xf>
    <xf numFmtId="0" fontId="47" fillId="2" borderId="0" xfId="5" applyFont="1" applyFill="1" applyAlignment="1">
      <alignment horizontal="left" vertical="top"/>
    </xf>
    <xf numFmtId="0" fontId="48" fillId="7" borderId="0" xfId="5" applyFont="1" applyFill="1" applyAlignment="1">
      <alignment horizontal="left" vertical="center"/>
    </xf>
    <xf numFmtId="0" fontId="43" fillId="7" borderId="0" xfId="13" applyFont="1" applyFill="1"/>
    <xf numFmtId="0" fontId="33" fillId="7" borderId="0" xfId="13" applyFont="1" applyFill="1"/>
    <xf numFmtId="0" fontId="33" fillId="7" borderId="0" xfId="37" applyFont="1" applyFill="1"/>
    <xf numFmtId="0" fontId="33" fillId="7" borderId="0" xfId="44" applyFont="1" applyFill="1" applyAlignment="1">
      <alignment horizontal="right"/>
    </xf>
    <xf numFmtId="0" fontId="33" fillId="7" borderId="0" xfId="5" applyFont="1" applyFill="1"/>
    <xf numFmtId="0" fontId="43" fillId="7" borderId="0" xfId="5" applyFont="1" applyFill="1"/>
    <xf numFmtId="171" fontId="42" fillId="6" borderId="0" xfId="40" applyNumberFormat="1" applyFont="1" applyFill="1"/>
    <xf numFmtId="171" fontId="33" fillId="7" borderId="4" xfId="5" applyNumberFormat="1" applyFont="1" applyFill="1" applyBorder="1"/>
    <xf numFmtId="43" fontId="43" fillId="7" borderId="0" xfId="13" applyNumberFormat="1" applyFont="1" applyFill="1"/>
    <xf numFmtId="171" fontId="43" fillId="7" borderId="0" xfId="13" applyNumberFormat="1" applyFont="1" applyFill="1"/>
    <xf numFmtId="171" fontId="18" fillId="5" borderId="4" xfId="2" applyNumberFormat="1" applyFont="1" applyFill="1" applyBorder="1" applyAlignment="1">
      <alignment horizontal="center"/>
    </xf>
    <xf numFmtId="171" fontId="18" fillId="5" borderId="4" xfId="2" applyNumberFormat="1" applyFont="1" applyFill="1" applyBorder="1" applyAlignment="1">
      <alignment horizontal="center" vertical="top"/>
    </xf>
    <xf numFmtId="43" fontId="18" fillId="2" borderId="0" xfId="1" applyFont="1" applyFill="1" applyAlignment="1">
      <alignment vertical="top"/>
    </xf>
    <xf numFmtId="171" fontId="18" fillId="4" borderId="0" xfId="2" applyNumberFormat="1" applyFont="1" applyFill="1" applyBorder="1" applyAlignment="1">
      <alignment horizontal="right" vertical="top"/>
    </xf>
    <xf numFmtId="171" fontId="8" fillId="4" borderId="11" xfId="2" applyNumberFormat="1" applyFont="1" applyFill="1" applyBorder="1" applyAlignment="1">
      <alignment horizontal="center" vertical="top"/>
    </xf>
    <xf numFmtId="171" fontId="18" fillId="5" borderId="0" xfId="0" applyNumberFormat="1" applyFont="1" applyFill="1" applyAlignment="1">
      <alignment horizontal="right" vertical="center"/>
    </xf>
    <xf numFmtId="171" fontId="18" fillId="4" borderId="0" xfId="0" applyNumberFormat="1" applyFont="1" applyFill="1" applyAlignment="1">
      <alignment horizontal="right" vertical="center"/>
    </xf>
    <xf numFmtId="171" fontId="18" fillId="5" borderId="1" xfId="0" applyNumberFormat="1" applyFont="1" applyFill="1" applyBorder="1" applyAlignment="1">
      <alignment horizontal="right" vertical="center"/>
    </xf>
    <xf numFmtId="171" fontId="18" fillId="5" borderId="11" xfId="0" applyNumberFormat="1" applyFont="1" applyFill="1" applyBorder="1" applyAlignment="1">
      <alignment horizontal="right" vertical="center"/>
    </xf>
    <xf numFmtId="171" fontId="18" fillId="2" borderId="0" xfId="2" applyNumberFormat="1" applyFont="1" applyFill="1" applyBorder="1" applyAlignment="1">
      <alignment horizontal="right" vertical="center"/>
    </xf>
    <xf numFmtId="171" fontId="18" fillId="2" borderId="11" xfId="2" applyNumberFormat="1" applyFont="1" applyFill="1" applyBorder="1" applyAlignment="1">
      <alignment horizontal="right" vertical="center"/>
    </xf>
    <xf numFmtId="171" fontId="18" fillId="5" borderId="0" xfId="0" applyNumberFormat="1" applyFont="1" applyFill="1" applyAlignment="1">
      <alignment horizontal="right" vertical="top" indent="1"/>
    </xf>
    <xf numFmtId="171" fontId="18" fillId="0" borderId="11" xfId="0" applyNumberFormat="1" applyFont="1" applyBorder="1" applyAlignment="1">
      <alignment horizontal="right" vertical="top" indent="1"/>
    </xf>
    <xf numFmtId="171" fontId="18" fillId="5" borderId="0" xfId="0" applyNumberFormat="1" applyFont="1" applyFill="1" applyAlignment="1">
      <alignment horizontal="center" vertical="top"/>
    </xf>
    <xf numFmtId="171" fontId="18" fillId="5" borderId="11" xfId="0" applyNumberFormat="1" applyFont="1" applyFill="1" applyBorder="1" applyAlignment="1">
      <alignment horizontal="right" vertical="top" indent="1"/>
    </xf>
    <xf numFmtId="171" fontId="18" fillId="5" borderId="1" xfId="0" applyNumberFormat="1" applyFont="1" applyFill="1" applyBorder="1" applyAlignment="1">
      <alignment vertical="top"/>
    </xf>
    <xf numFmtId="171" fontId="18" fillId="5" borderId="4" xfId="0" applyNumberFormat="1" applyFont="1" applyFill="1" applyBorder="1" applyAlignment="1">
      <alignment horizontal="right" vertical="top" indent="1"/>
    </xf>
    <xf numFmtId="171" fontId="18" fillId="2" borderId="11" xfId="2" applyNumberFormat="1" applyFont="1" applyFill="1" applyBorder="1" applyAlignment="1">
      <alignment horizontal="right" vertical="top" indent="1"/>
    </xf>
    <xf numFmtId="171" fontId="19" fillId="2" borderId="0" xfId="2" applyNumberFormat="1" applyFont="1" applyFill="1" applyBorder="1" applyAlignment="1">
      <alignment horizontal="right" vertical="top" indent="1"/>
    </xf>
    <xf numFmtId="171" fontId="18" fillId="5" borderId="1" xfId="0" applyNumberFormat="1" applyFont="1" applyFill="1" applyBorder="1" applyAlignment="1">
      <alignment horizontal="right" vertical="top" indent="1"/>
    </xf>
    <xf numFmtId="171" fontId="18" fillId="2" borderId="4" xfId="2" applyNumberFormat="1" applyFont="1" applyFill="1" applyBorder="1" applyAlignment="1">
      <alignment horizontal="right" vertical="top" indent="1"/>
    </xf>
    <xf numFmtId="171" fontId="18" fillId="2" borderId="0" xfId="0" applyNumberFormat="1" applyFont="1" applyFill="1" applyAlignment="1">
      <alignment horizontal="left" vertical="top"/>
    </xf>
    <xf numFmtId="14" fontId="19" fillId="4" borderId="0" xfId="0" applyNumberFormat="1" applyFont="1" applyFill="1" applyAlignment="1">
      <alignment horizontal="right" vertical="top"/>
    </xf>
    <xf numFmtId="14" fontId="18" fillId="5" borderId="0" xfId="0" applyNumberFormat="1" applyFont="1" applyFill="1" applyAlignment="1">
      <alignment horizontal="right" vertical="top"/>
    </xf>
    <xf numFmtId="171" fontId="18" fillId="4" borderId="0" xfId="0" applyNumberFormat="1" applyFont="1" applyFill="1" applyAlignment="1">
      <alignment vertical="top"/>
    </xf>
    <xf numFmtId="171" fontId="18" fillId="2" borderId="1" xfId="0" applyNumberFormat="1" applyFont="1" applyFill="1" applyBorder="1" applyAlignment="1">
      <alignment vertical="top"/>
    </xf>
    <xf numFmtId="171" fontId="18" fillId="4" borderId="1" xfId="0" applyNumberFormat="1" applyFont="1" applyFill="1" applyBorder="1" applyAlignment="1">
      <alignment vertical="top"/>
    </xf>
    <xf numFmtId="171" fontId="18" fillId="5" borderId="11" xfId="0" applyNumberFormat="1" applyFont="1" applyFill="1" applyBorder="1" applyAlignment="1">
      <alignment vertical="top"/>
    </xf>
    <xf numFmtId="171" fontId="19" fillId="2" borderId="0" xfId="0" applyNumberFormat="1" applyFont="1" applyFill="1" applyAlignment="1">
      <alignment vertical="top"/>
    </xf>
    <xf numFmtId="171" fontId="18" fillId="2" borderId="4" xfId="0" applyNumberFormat="1" applyFont="1" applyFill="1" applyBorder="1" applyAlignment="1">
      <alignment vertical="top"/>
    </xf>
    <xf numFmtId="180" fontId="18" fillId="2" borderId="0" xfId="2" applyNumberFormat="1" applyFont="1" applyFill="1" applyBorder="1" applyAlignment="1">
      <alignment vertical="top"/>
    </xf>
    <xf numFmtId="180" fontId="18" fillId="2" borderId="0" xfId="0" applyNumberFormat="1" applyFont="1" applyFill="1" applyAlignment="1">
      <alignment horizontal="left" vertical="top"/>
    </xf>
    <xf numFmtId="180" fontId="18" fillId="2" borderId="0" xfId="2" applyNumberFormat="1" applyFont="1" applyFill="1" applyBorder="1" applyAlignment="1">
      <alignment horizontal="left" vertical="top"/>
    </xf>
    <xf numFmtId="180" fontId="18" fillId="2" borderId="11" xfId="2" applyNumberFormat="1" applyFont="1" applyFill="1" applyBorder="1" applyAlignment="1">
      <alignment horizontal="left" vertical="top"/>
    </xf>
    <xf numFmtId="180" fontId="18" fillId="2" borderId="3" xfId="2" applyNumberFormat="1" applyFont="1" applyFill="1" applyBorder="1" applyAlignment="1">
      <alignment vertical="top"/>
    </xf>
    <xf numFmtId="171" fontId="18" fillId="5" borderId="0" xfId="2" applyNumberFormat="1" applyFont="1" applyFill="1" applyBorder="1" applyAlignment="1">
      <alignment horizontal="right" vertical="top"/>
    </xf>
    <xf numFmtId="181" fontId="18" fillId="4" borderId="14" xfId="2" applyNumberFormat="1" applyFont="1" applyFill="1" applyBorder="1" applyAlignment="1">
      <alignment horizontal="right" vertical="top"/>
    </xf>
    <xf numFmtId="171" fontId="8" fillId="2" borderId="21" xfId="2" applyNumberFormat="1" applyFont="1" applyFill="1" applyBorder="1" applyAlignment="1">
      <alignment horizontal="center" vertical="top"/>
    </xf>
    <xf numFmtId="171" fontId="8" fillId="2" borderId="0" xfId="2" applyNumberFormat="1" applyFont="1" applyFill="1" applyBorder="1" applyAlignment="1">
      <alignment horizontal="center" vertical="top"/>
    </xf>
    <xf numFmtId="171" fontId="8" fillId="2" borderId="0" xfId="2" applyNumberFormat="1" applyFont="1" applyFill="1" applyBorder="1" applyAlignment="1">
      <alignment horizontal="right" vertical="top"/>
    </xf>
    <xf numFmtId="171" fontId="8" fillId="2" borderId="11" xfId="2" applyNumberFormat="1" applyFont="1" applyFill="1" applyBorder="1" applyAlignment="1">
      <alignment horizontal="right" vertical="top"/>
    </xf>
    <xf numFmtId="171" fontId="8" fillId="4" borderId="1" xfId="2" applyNumberFormat="1" applyFont="1" applyFill="1" applyBorder="1" applyAlignment="1">
      <alignment horizontal="center" vertical="top"/>
    </xf>
    <xf numFmtId="171" fontId="8" fillId="7" borderId="0" xfId="0" applyNumberFormat="1" applyFont="1" applyFill="1" applyAlignment="1">
      <alignment horizontal="center" vertical="top"/>
    </xf>
    <xf numFmtId="171" fontId="8" fillId="2" borderId="1" xfId="2" applyNumberFormat="1" applyFont="1" applyFill="1" applyBorder="1" applyAlignment="1">
      <alignment horizontal="center" vertical="top"/>
    </xf>
    <xf numFmtId="171" fontId="8" fillId="7" borderId="0" xfId="2" applyNumberFormat="1" applyFont="1" applyFill="1" applyBorder="1" applyAlignment="1">
      <alignment horizontal="center" vertical="top"/>
    </xf>
    <xf numFmtId="171" fontId="18" fillId="4" borderId="15" xfId="2" applyNumberFormat="1" applyFont="1" applyFill="1" applyBorder="1" applyAlignment="1">
      <alignment horizontal="center" vertical="top"/>
    </xf>
    <xf numFmtId="171" fontId="18" fillId="6" borderId="17" xfId="2" applyNumberFormat="1" applyFont="1" applyFill="1" applyBorder="1" applyAlignment="1">
      <alignment horizontal="center" vertical="top"/>
    </xf>
    <xf numFmtId="171" fontId="18" fillId="2" borderId="18" xfId="2" applyNumberFormat="1" applyFont="1" applyFill="1" applyBorder="1" applyAlignment="1">
      <alignment horizontal="center" vertical="top"/>
    </xf>
    <xf numFmtId="171" fontId="18" fillId="2" borderId="14" xfId="2" applyNumberFormat="1" applyFont="1" applyFill="1" applyBorder="1" applyAlignment="1">
      <alignment horizontal="center" vertical="top"/>
    </xf>
    <xf numFmtId="171" fontId="18" fillId="2" borderId="15" xfId="2" applyNumberFormat="1" applyFont="1" applyFill="1" applyBorder="1" applyAlignment="1">
      <alignment horizontal="center" vertical="top"/>
    </xf>
    <xf numFmtId="171" fontId="18" fillId="2" borderId="12" xfId="2" applyNumberFormat="1" applyFont="1" applyFill="1" applyBorder="1" applyAlignment="1">
      <alignment horizontal="center" vertical="top"/>
    </xf>
    <xf numFmtId="171" fontId="18" fillId="7" borderId="10" xfId="2" applyNumberFormat="1" applyFont="1" applyFill="1" applyBorder="1" applyAlignment="1">
      <alignment horizontal="center" vertical="top"/>
    </xf>
    <xf numFmtId="171" fontId="18" fillId="2" borderId="0" xfId="2" applyNumberFormat="1" applyFont="1" applyFill="1" applyBorder="1" applyAlignment="1">
      <alignment horizontal="center"/>
    </xf>
    <xf numFmtId="180" fontId="8" fillId="6" borderId="16" xfId="0" applyNumberFormat="1" applyFont="1" applyFill="1" applyBorder="1" applyAlignment="1">
      <alignment horizontal="center" vertical="top"/>
    </xf>
    <xf numFmtId="180" fontId="8" fillId="6" borderId="16" xfId="2" applyNumberFormat="1" applyFont="1" applyFill="1" applyBorder="1" applyAlignment="1">
      <alignment horizontal="center" vertical="top"/>
    </xf>
    <xf numFmtId="171" fontId="18" fillId="5" borderId="14" xfId="2" applyNumberFormat="1" applyFont="1" applyFill="1" applyBorder="1" applyAlignment="1">
      <alignment horizontal="right" vertical="top"/>
    </xf>
    <xf numFmtId="171" fontId="18" fillId="4" borderId="14" xfId="2" applyNumberFormat="1" applyFont="1" applyFill="1" applyBorder="1" applyAlignment="1">
      <alignment horizontal="right" vertical="top"/>
    </xf>
    <xf numFmtId="171" fontId="18" fillId="5" borderId="15" xfId="2" applyNumberFormat="1" applyFont="1" applyFill="1" applyBorder="1" applyAlignment="1">
      <alignment horizontal="right" vertical="top"/>
    </xf>
    <xf numFmtId="171" fontId="18" fillId="5" borderId="7" xfId="2" applyNumberFormat="1" applyFont="1" applyFill="1" applyBorder="1" applyAlignment="1">
      <alignment horizontal="right" vertical="top"/>
    </xf>
    <xf numFmtId="171" fontId="18" fillId="2" borderId="20" xfId="0" applyNumberFormat="1" applyFont="1" applyFill="1" applyBorder="1" applyAlignment="1">
      <alignment horizontal="left" vertical="top"/>
    </xf>
    <xf numFmtId="171" fontId="18" fillId="5" borderId="9" xfId="2" applyNumberFormat="1" applyFont="1" applyFill="1" applyBorder="1" applyAlignment="1">
      <alignment horizontal="right" vertical="top"/>
    </xf>
    <xf numFmtId="171" fontId="18" fillId="5" borderId="16" xfId="2" applyNumberFormat="1" applyFont="1" applyFill="1" applyBorder="1" applyAlignment="1">
      <alignment horizontal="right" vertical="top"/>
    </xf>
    <xf numFmtId="171" fontId="18" fillId="5" borderId="16" xfId="2" applyNumberFormat="1" applyFont="1" applyFill="1" applyBorder="1" applyAlignment="1">
      <alignment horizontal="right" vertical="top" indent="1"/>
    </xf>
    <xf numFmtId="171" fontId="18" fillId="5" borderId="6" xfId="2" applyNumberFormat="1" applyFont="1" applyFill="1" applyBorder="1" applyAlignment="1">
      <alignment horizontal="right" vertical="top" indent="1"/>
    </xf>
    <xf numFmtId="171" fontId="18" fillId="2" borderId="9" xfId="0" applyNumberFormat="1" applyFont="1" applyFill="1" applyBorder="1" applyAlignment="1">
      <alignment horizontal="left" vertical="top"/>
    </xf>
    <xf numFmtId="171" fontId="18" fillId="5" borderId="8" xfId="2" applyNumberFormat="1" applyFont="1" applyFill="1" applyBorder="1" applyAlignment="1">
      <alignment horizontal="right" vertical="top" indent="1"/>
    </xf>
    <xf numFmtId="171" fontId="18" fillId="5" borderId="9" xfId="2" applyNumberFormat="1" applyFont="1" applyFill="1" applyBorder="1" applyAlignment="1">
      <alignment horizontal="right" vertical="top" indent="1"/>
    </xf>
    <xf numFmtId="171" fontId="18" fillId="5" borderId="14" xfId="2" applyNumberFormat="1" applyFont="1" applyFill="1" applyBorder="1" applyAlignment="1">
      <alignment horizontal="right" vertical="top" indent="1"/>
    </xf>
    <xf numFmtId="171" fontId="18" fillId="5" borderId="15" xfId="2" applyNumberFormat="1" applyFont="1" applyFill="1" applyBorder="1" applyAlignment="1">
      <alignment horizontal="right" vertical="top" indent="1"/>
    </xf>
    <xf numFmtId="171" fontId="18" fillId="2" borderId="17" xfId="0" applyNumberFormat="1" applyFont="1" applyFill="1" applyBorder="1" applyAlignment="1">
      <alignment horizontal="right" vertical="top" indent="2"/>
    </xf>
    <xf numFmtId="171" fontId="18" fillId="2" borderId="15" xfId="0" applyNumberFormat="1" applyFont="1" applyFill="1" applyBorder="1" applyAlignment="1">
      <alignment horizontal="right" vertical="top" indent="2"/>
    </xf>
    <xf numFmtId="10" fontId="9" fillId="6" borderId="0" xfId="3" applyNumberFormat="1" applyFont="1" applyFill="1" applyAlignment="1">
      <alignment horizontal="center"/>
    </xf>
    <xf numFmtId="0" fontId="49" fillId="6" borderId="0" xfId="30" applyFont="1" applyFill="1"/>
    <xf numFmtId="41" fontId="49" fillId="6" borderId="0" xfId="30" applyNumberFormat="1" applyFont="1" applyFill="1"/>
    <xf numFmtId="10" fontId="18" fillId="6" borderId="0" xfId="3" applyNumberFormat="1" applyFont="1" applyFill="1" applyBorder="1" applyAlignment="1">
      <alignment vertical="top"/>
    </xf>
    <xf numFmtId="171" fontId="18" fillId="2" borderId="0" xfId="2" applyNumberFormat="1" applyFont="1" applyFill="1" applyBorder="1" applyAlignment="1">
      <alignment horizontal="right" vertical="top"/>
    </xf>
    <xf numFmtId="171" fontId="18" fillId="2" borderId="1" xfId="2" applyNumberFormat="1" applyFont="1" applyFill="1" applyBorder="1" applyAlignment="1">
      <alignment horizontal="right" vertical="top"/>
    </xf>
    <xf numFmtId="171" fontId="18" fillId="2" borderId="0" xfId="2" applyNumberFormat="1" applyFont="1" applyFill="1" applyBorder="1" applyAlignment="1">
      <alignment horizontal="left" vertical="top"/>
    </xf>
    <xf numFmtId="171" fontId="18" fillId="4" borderId="1" xfId="2" applyNumberFormat="1" applyFont="1" applyFill="1" applyBorder="1" applyAlignment="1">
      <alignment horizontal="left" vertical="top"/>
    </xf>
    <xf numFmtId="171" fontId="8" fillId="2" borderId="0" xfId="2" applyNumberFormat="1" applyFont="1" applyFill="1" applyBorder="1" applyAlignment="1">
      <alignment horizontal="left" vertical="top"/>
    </xf>
    <xf numFmtId="171" fontId="8" fillId="2" borderId="11" xfId="2" applyNumberFormat="1" applyFont="1" applyFill="1" applyBorder="1" applyAlignment="1">
      <alignment horizontal="center" vertical="top"/>
    </xf>
    <xf numFmtId="171" fontId="18" fillId="6" borderId="14" xfId="2" applyNumberFormat="1" applyFont="1" applyFill="1" applyBorder="1" applyAlignment="1">
      <alignment horizontal="center" vertical="top"/>
    </xf>
    <xf numFmtId="180" fontId="8" fillId="2" borderId="16" xfId="0" applyNumberFormat="1" applyFont="1" applyFill="1" applyBorder="1" applyAlignment="1">
      <alignment horizontal="center" vertical="top"/>
    </xf>
    <xf numFmtId="171" fontId="18" fillId="2" borderId="16" xfId="2" applyNumberFormat="1" applyFont="1" applyFill="1" applyBorder="1" applyAlignment="1">
      <alignment horizontal="center" vertical="top"/>
    </xf>
    <xf numFmtId="171" fontId="18" fillId="2" borderId="0" xfId="0" applyNumberFormat="1" applyFont="1" applyFill="1" applyAlignment="1">
      <alignment horizontal="center" vertical="top"/>
    </xf>
    <xf numFmtId="171" fontId="18" fillId="5" borderId="0" xfId="2" applyNumberFormat="1" applyFont="1" applyFill="1" applyBorder="1" applyAlignment="1">
      <alignment horizontal="center" vertical="top"/>
    </xf>
    <xf numFmtId="0" fontId="10" fillId="0" borderId="13" xfId="6" applyFont="1" applyBorder="1"/>
    <xf numFmtId="0" fontId="10" fillId="0" borderId="0" xfId="13" applyFont="1" applyAlignment="1">
      <alignment horizontal="right"/>
    </xf>
    <xf numFmtId="171" fontId="8" fillId="2" borderId="0" xfId="0" applyNumberFormat="1" applyFont="1" applyFill="1" applyAlignment="1">
      <alignment horizontal="right"/>
    </xf>
    <xf numFmtId="171" fontId="8" fillId="0" borderId="0" xfId="2" applyNumberFormat="1" applyFont="1" applyFill="1" applyBorder="1" applyAlignment="1">
      <alignment horizontal="center" vertical="top"/>
    </xf>
    <xf numFmtId="171" fontId="8" fillId="2" borderId="13" xfId="0" applyNumberFormat="1" applyFont="1" applyFill="1" applyBorder="1" applyAlignment="1">
      <alignment horizontal="center" vertical="top"/>
    </xf>
    <xf numFmtId="0" fontId="19" fillId="5" borderId="0" xfId="0" applyFont="1" applyFill="1" applyAlignment="1">
      <alignment horizontal="left" vertical="top" wrapText="1"/>
    </xf>
    <xf numFmtId="0" fontId="18" fillId="5" borderId="0" xfId="0" applyFont="1" applyFill="1" applyAlignment="1">
      <alignment horizontal="left" vertical="top" wrapText="1"/>
    </xf>
    <xf numFmtId="0" fontId="19" fillId="5" borderId="0" xfId="0" applyFont="1" applyFill="1" applyAlignment="1">
      <alignment vertical="top" wrapText="1"/>
    </xf>
    <xf numFmtId="0" fontId="18" fillId="2" borderId="0" xfId="0" applyFont="1" applyFill="1" applyAlignment="1">
      <alignment horizontal="center" vertical="top"/>
    </xf>
    <xf numFmtId="0" fontId="19" fillId="0" borderId="0" xfId="0" applyFont="1" applyAlignment="1">
      <alignment horizontal="center" vertical="top"/>
    </xf>
    <xf numFmtId="0" fontId="18" fillId="0" borderId="0" xfId="0" applyFont="1" applyAlignment="1">
      <alignment horizontal="center" vertical="top"/>
    </xf>
    <xf numFmtId="0" fontId="20" fillId="2" borderId="1" xfId="0" applyFont="1" applyFill="1" applyBorder="1" applyAlignment="1">
      <alignment horizontal="center" vertical="top"/>
    </xf>
    <xf numFmtId="164" fontId="21" fillId="2" borderId="1" xfId="0" applyNumberFormat="1" applyFont="1" applyFill="1" applyBorder="1" applyAlignment="1">
      <alignment horizontal="center" vertical="top"/>
    </xf>
    <xf numFmtId="0" fontId="18" fillId="5" borderId="0" xfId="0" applyFont="1" applyFill="1" applyAlignment="1">
      <alignment horizontal="left" vertical="top"/>
    </xf>
    <xf numFmtId="164" fontId="21" fillId="5" borderId="1" xfId="0" applyNumberFormat="1" applyFont="1" applyFill="1" applyBorder="1" applyAlignment="1">
      <alignment horizontal="center" vertical="top"/>
    </xf>
    <xf numFmtId="0" fontId="21" fillId="2" borderId="1" xfId="0" applyFont="1" applyFill="1" applyBorder="1" applyAlignment="1">
      <alignment horizontal="center" vertical="top"/>
    </xf>
    <xf numFmtId="0" fontId="19" fillId="5" borderId="0" xfId="0" applyFont="1" applyFill="1" applyAlignment="1">
      <alignment horizontal="left" vertical="top"/>
    </xf>
    <xf numFmtId="0" fontId="19" fillId="7" borderId="0" xfId="0" applyFont="1" applyFill="1" applyAlignment="1">
      <alignment horizontal="left" vertical="top"/>
    </xf>
    <xf numFmtId="0" fontId="19" fillId="7" borderId="0" xfId="0" applyFont="1" applyFill="1" applyAlignment="1">
      <alignment horizontal="left" vertical="top" wrapText="1"/>
    </xf>
    <xf numFmtId="0" fontId="18" fillId="2" borderId="0" xfId="0" applyFont="1" applyFill="1" applyAlignment="1">
      <alignment horizontal="left" vertical="top" wrapText="1"/>
    </xf>
    <xf numFmtId="49" fontId="18" fillId="2" borderId="0" xfId="0" applyNumberFormat="1" applyFont="1" applyFill="1" applyAlignment="1">
      <alignment horizontal="center" vertical="top"/>
    </xf>
    <xf numFmtId="0" fontId="18" fillId="0" borderId="0" xfId="0" quotePrefix="1" applyFont="1" applyAlignment="1" applyProtection="1">
      <alignment horizontal="left" vertical="top" wrapText="1"/>
      <protection locked="0"/>
    </xf>
    <xf numFmtId="0" fontId="18" fillId="0" borderId="0" xfId="0" applyFont="1" applyAlignment="1">
      <alignment horizontal="left" vertical="top" wrapText="1"/>
    </xf>
    <xf numFmtId="49" fontId="18" fillId="2" borderId="0" xfId="0" applyNumberFormat="1" applyFont="1" applyFill="1" applyAlignment="1">
      <alignment horizontal="left" vertical="top" wrapText="1"/>
    </xf>
    <xf numFmtId="49" fontId="21" fillId="0" borderId="1" xfId="0" applyNumberFormat="1" applyFont="1" applyBorder="1" applyAlignment="1">
      <alignment horizontal="left" vertical="center" wrapText="1"/>
    </xf>
    <xf numFmtId="0" fontId="18" fillId="2" borderId="0" xfId="5" applyFont="1" applyFill="1" applyAlignment="1">
      <alignment horizontal="center" vertical="top"/>
    </xf>
    <xf numFmtId="0" fontId="19" fillId="0" borderId="0" xfId="5" applyFont="1" applyAlignment="1">
      <alignment horizontal="center" vertical="top"/>
    </xf>
    <xf numFmtId="0" fontId="8" fillId="0" borderId="0" xfId="0" applyFont="1" applyAlignment="1">
      <alignment horizontal="left" vertical="top" wrapText="1"/>
    </xf>
    <xf numFmtId="0" fontId="8" fillId="2" borderId="0" xfId="0" applyFont="1" applyFill="1" applyAlignment="1">
      <alignment horizontal="center" vertical="top"/>
    </xf>
    <xf numFmtId="0" fontId="9" fillId="0" borderId="0" xfId="0" applyFont="1" applyAlignment="1">
      <alignment horizontal="center" vertical="top"/>
    </xf>
    <xf numFmtId="0" fontId="8" fillId="0" borderId="0" xfId="0" applyFont="1" applyAlignment="1">
      <alignment horizontal="center" vertical="top"/>
    </xf>
    <xf numFmtId="0" fontId="8" fillId="2" borderId="0" xfId="0" applyFont="1" applyFill="1" applyAlignment="1">
      <alignment horizontal="left" vertical="top" wrapText="1"/>
    </xf>
    <xf numFmtId="49" fontId="21" fillId="2" borderId="9" xfId="0" applyNumberFormat="1" applyFont="1" applyFill="1" applyBorder="1" applyAlignment="1">
      <alignment horizontal="center" wrapText="1"/>
    </xf>
    <xf numFmtId="49" fontId="21" fillId="2" borderId="9" xfId="0" applyNumberFormat="1" applyFont="1" applyFill="1" applyBorder="1" applyAlignment="1">
      <alignment horizontal="center"/>
    </xf>
    <xf numFmtId="0" fontId="18" fillId="2" borderId="0" xfId="0" applyFont="1" applyFill="1" applyAlignment="1">
      <alignment horizontal="left" vertical="center" wrapText="1"/>
    </xf>
    <xf numFmtId="49" fontId="18" fillId="2" borderId="9" xfId="0" applyNumberFormat="1" applyFont="1" applyFill="1" applyBorder="1" applyAlignment="1">
      <alignment horizontal="center"/>
    </xf>
    <xf numFmtId="0" fontId="21" fillId="2" borderId="0" xfId="0" applyFont="1" applyFill="1" applyAlignment="1">
      <alignment horizontal="center" vertical="top"/>
    </xf>
    <xf numFmtId="0" fontId="18" fillId="5" borderId="0" xfId="0" applyFont="1" applyFill="1" applyAlignment="1">
      <alignment vertical="top" wrapText="1"/>
    </xf>
    <xf numFmtId="0" fontId="21" fillId="2" borderId="0" xfId="0" applyFont="1" applyFill="1" applyAlignment="1">
      <alignment horizontal="center"/>
    </xf>
    <xf numFmtId="0" fontId="8" fillId="2" borderId="0" xfId="0" applyFont="1" applyFill="1" applyAlignment="1">
      <alignment horizontal="right" vertical="top"/>
    </xf>
    <xf numFmtId="0" fontId="8" fillId="2" borderId="1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0" xfId="5" applyFont="1" applyFill="1" applyAlignment="1">
      <alignment horizontal="center" vertical="top"/>
    </xf>
    <xf numFmtId="0" fontId="9" fillId="0" borderId="0" xfId="5" applyFont="1" applyAlignment="1">
      <alignment horizontal="center" vertical="top"/>
    </xf>
    <xf numFmtId="0" fontId="13" fillId="2" borderId="0" xfId="5" applyFont="1" applyFill="1" applyAlignment="1">
      <alignment horizontal="left" vertical="top" wrapText="1"/>
    </xf>
    <xf numFmtId="0" fontId="17" fillId="2" borderId="0" xfId="5" applyFont="1" applyFill="1" applyAlignment="1">
      <alignment horizontal="left" vertical="top" wrapText="1"/>
    </xf>
    <xf numFmtId="0" fontId="8" fillId="2" borderId="0" xfId="0" applyFont="1" applyFill="1" applyAlignment="1">
      <alignment vertical="top" wrapText="1"/>
    </xf>
    <xf numFmtId="0" fontId="18" fillId="2" borderId="0" xfId="0" applyFont="1" applyFill="1" applyAlignment="1">
      <alignment horizontal="left" vertical="top"/>
    </xf>
    <xf numFmtId="0" fontId="9" fillId="2" borderId="0" xfId="0" applyFont="1" applyFill="1" applyAlignment="1">
      <alignment horizontal="left" vertical="top" wrapText="1"/>
    </xf>
    <xf numFmtId="0" fontId="9" fillId="2" borderId="0" xfId="0" applyFont="1" applyFill="1" applyAlignment="1">
      <alignment horizontal="left" vertical="top"/>
    </xf>
    <xf numFmtId="0" fontId="11" fillId="2" borderId="0" xfId="0" applyFont="1" applyFill="1" applyAlignment="1">
      <alignment horizontal="center" vertical="top"/>
    </xf>
    <xf numFmtId="0" fontId="9" fillId="0" borderId="0" xfId="12" applyFont="1" applyAlignment="1">
      <alignment horizontal="left" vertical="top" wrapText="1"/>
    </xf>
    <xf numFmtId="0" fontId="9" fillId="0" borderId="0" xfId="6" applyFont="1" applyAlignment="1">
      <alignment horizontal="left" vertical="top" wrapText="1"/>
    </xf>
    <xf numFmtId="0" fontId="9" fillId="6" borderId="0" xfId="18" applyFont="1" applyFill="1" applyAlignment="1">
      <alignment horizontal="left" vertical="top" wrapText="1"/>
    </xf>
    <xf numFmtId="0" fontId="9" fillId="0" borderId="0" xfId="18" applyFont="1" applyAlignment="1">
      <alignment horizontal="left" vertical="top" wrapText="1"/>
    </xf>
    <xf numFmtId="0" fontId="10" fillId="0" borderId="0" xfId="18" applyFont="1" applyAlignment="1">
      <alignment horizontal="center" vertical="top"/>
    </xf>
    <xf numFmtId="0" fontId="9" fillId="7" borderId="0" xfId="21" applyNumberFormat="1" applyFont="1" applyFill="1" applyBorder="1" applyAlignment="1">
      <alignment horizontal="left" vertical="top" wrapText="1"/>
    </xf>
    <xf numFmtId="0" fontId="9" fillId="6" borderId="0" xfId="21" applyNumberFormat="1" applyFont="1" applyFill="1" applyBorder="1" applyAlignment="1">
      <alignment horizontal="left" vertical="top" wrapText="1"/>
    </xf>
    <xf numFmtId="0" fontId="9" fillId="4" borderId="0" xfId="21" applyNumberFormat="1" applyFont="1" applyFill="1" applyBorder="1" applyAlignment="1">
      <alignment horizontal="left" vertical="top" wrapText="1"/>
    </xf>
    <xf numFmtId="0" fontId="10" fillId="0" borderId="0" xfId="18" applyFont="1" applyAlignment="1">
      <alignment horizontal="left" wrapText="1"/>
    </xf>
    <xf numFmtId="0" fontId="9" fillId="0" borderId="0" xfId="18" applyFont="1" applyAlignment="1">
      <alignment horizontal="left" wrapText="1"/>
    </xf>
    <xf numFmtId="0" fontId="9" fillId="0" borderId="0" xfId="23" applyFont="1" applyAlignment="1">
      <alignment vertical="top" wrapText="1"/>
    </xf>
    <xf numFmtId="0" fontId="9" fillId="6" borderId="0" xfId="23" applyFont="1" applyFill="1" applyAlignment="1">
      <alignment horizontal="left" vertical="top" wrapText="1"/>
    </xf>
    <xf numFmtId="0" fontId="9" fillId="0" borderId="1" xfId="30" applyFont="1" applyBorder="1" applyAlignment="1">
      <alignment horizontal="center"/>
    </xf>
    <xf numFmtId="0" fontId="9" fillId="6" borderId="0" xfId="18" applyFont="1" applyFill="1" applyAlignment="1">
      <alignment vertical="top" wrapText="1"/>
    </xf>
    <xf numFmtId="0" fontId="9" fillId="0" borderId="0" xfId="12" applyFont="1" applyAlignment="1">
      <alignment vertical="top" wrapText="1"/>
    </xf>
    <xf numFmtId="0" fontId="9" fillId="0" borderId="0" xfId="12" applyFont="1" applyAlignment="1">
      <alignment vertical="top"/>
    </xf>
    <xf numFmtId="0" fontId="10" fillId="0" borderId="1" xfId="12" applyFont="1" applyBorder="1" applyAlignment="1">
      <alignment horizontal="center"/>
    </xf>
    <xf numFmtId="0" fontId="41" fillId="7" borderId="0" xfId="13" applyFont="1" applyFill="1" applyAlignment="1">
      <alignment horizontal="left" wrapText="1"/>
    </xf>
    <xf numFmtId="171" fontId="37" fillId="7" borderId="0" xfId="39" applyNumberFormat="1" applyFont="1" applyFill="1" applyBorder="1" applyAlignment="1">
      <alignment horizontal="center" vertical="center" wrapText="1"/>
    </xf>
    <xf numFmtId="171" fontId="37" fillId="7" borderId="1" xfId="39" applyNumberFormat="1" applyFont="1" applyFill="1" applyBorder="1" applyAlignment="1">
      <alignment horizontal="center" vertical="center" wrapText="1"/>
    </xf>
    <xf numFmtId="0" fontId="39" fillId="7" borderId="0" xfId="36" applyFont="1" applyFill="1" applyAlignment="1">
      <alignment horizontal="left"/>
    </xf>
    <xf numFmtId="0" fontId="37" fillId="0" borderId="0" xfId="37" applyFont="1" applyAlignment="1">
      <alignment horizontal="left" wrapText="1"/>
    </xf>
    <xf numFmtId="171" fontId="37" fillId="0" borderId="0" xfId="39" applyNumberFormat="1" applyFont="1" applyFill="1" applyBorder="1" applyAlignment="1">
      <alignment horizontal="center" vertical="center" wrapText="1"/>
    </xf>
    <xf numFmtId="171" fontId="37" fillId="0" borderId="1" xfId="39" applyNumberFormat="1" applyFont="1" applyFill="1" applyBorder="1" applyAlignment="1">
      <alignment horizontal="center" vertical="center" wrapText="1"/>
    </xf>
    <xf numFmtId="0" fontId="36" fillId="0" borderId="0" xfId="37" applyFont="1" applyAlignment="1">
      <alignment horizontal="left" wrapText="1"/>
    </xf>
    <xf numFmtId="0" fontId="17" fillId="7" borderId="0" xfId="36" applyFont="1" applyFill="1" applyAlignment="1">
      <alignment horizontal="left" vertical="top" wrapText="1"/>
    </xf>
    <xf numFmtId="0" fontId="41" fillId="0" borderId="0" xfId="6" applyFont="1" applyAlignment="1">
      <alignment horizontal="left" vertical="center" wrapText="1"/>
    </xf>
    <xf numFmtId="0" fontId="41" fillId="7" borderId="0" xfId="6" applyFont="1" applyFill="1" applyAlignment="1">
      <alignment horizontal="center" wrapText="1"/>
    </xf>
    <xf numFmtId="0" fontId="39" fillId="7" borderId="0" xfId="6" applyFont="1" applyFill="1" applyAlignment="1">
      <alignment horizontal="center" wrapText="1"/>
    </xf>
    <xf numFmtId="0" fontId="38" fillId="2" borderId="0" xfId="5" applyFont="1" applyFill="1" applyAlignment="1">
      <alignment horizontal="left" vertical="top" wrapText="1"/>
    </xf>
    <xf numFmtId="0" fontId="39" fillId="7" borderId="0" xfId="5" applyFont="1" applyFill="1" applyAlignment="1">
      <alignment horizontal="left"/>
    </xf>
    <xf numFmtId="0" fontId="38" fillId="7" borderId="0" xfId="5" applyFont="1" applyFill="1" applyAlignment="1">
      <alignment horizontal="left" vertical="top" wrapText="1"/>
    </xf>
    <xf numFmtId="0" fontId="33" fillId="7" borderId="0" xfId="5" applyFont="1" applyFill="1" applyAlignment="1">
      <alignment horizontal="center" wrapText="1"/>
    </xf>
  </cellXfs>
  <cellStyles count="54">
    <cellStyle name="Comma" xfId="1" builtinId="3"/>
    <cellStyle name="Comma 2" xfId="34" xr:uid="{F3E9645E-E038-44A1-970B-50D5806D6400}"/>
    <cellStyle name="Comma 2 2" xfId="11" xr:uid="{00000000-0005-0000-0000-000001000000}"/>
    <cellStyle name="Comma 2 3" xfId="42" xr:uid="{0E72A715-34D1-48A1-BF09-C6F5EC4AB226}"/>
    <cellStyle name="Comma 2 4" xfId="49" xr:uid="{69BBE6EE-CD84-4092-ADCD-50774911D1B1}"/>
    <cellStyle name="Comma 21 2 2" xfId="28" xr:uid="{00000000-0005-0000-0000-000002000000}"/>
    <cellStyle name="Comma 21 2 3" xfId="41" xr:uid="{CEAE1FA9-7229-469E-82C5-36C931ED635C}"/>
    <cellStyle name="Comma 27 2 2" xfId="26" xr:uid="{00000000-0005-0000-0000-000003000000}"/>
    <cellStyle name="Comma 27 2 3" xfId="39" xr:uid="{C0B39118-C2BC-4BE4-99CA-E57A121E784E}"/>
    <cellStyle name="Comma 3" xfId="19" xr:uid="{00000000-0005-0000-0000-000004000000}"/>
    <cellStyle name="Comma 3 2" xfId="24" xr:uid="{00000000-0005-0000-0000-000005000000}"/>
    <cellStyle name="Comma 4" xfId="47" xr:uid="{5FA79A73-45D0-447A-93B3-66CD255C24D1}"/>
    <cellStyle name="Comma 5" xfId="52" xr:uid="{85495E6C-D398-4DE4-A802-5B27A56A218D}"/>
    <cellStyle name="Comma 88 2" xfId="16" xr:uid="{00000000-0005-0000-0000-000006000000}"/>
    <cellStyle name="Comma 88 2 2 2" xfId="21" xr:uid="{00000000-0005-0000-0000-000007000000}"/>
    <cellStyle name="Currency" xfId="2" builtinId="4"/>
    <cellStyle name="Currency 2" xfId="46" xr:uid="{50759EBC-23CE-47D5-97AF-E286BA670540}"/>
    <cellStyle name="Currency 2 2" xfId="53" xr:uid="{C00E7F1E-8136-401B-AC53-9A02D9611CD7}"/>
    <cellStyle name="Currency 3" xfId="51" xr:uid="{6DF9D090-BC2A-4974-893E-719DCAE79635}"/>
    <cellStyle name="Hyperlink" xfId="4" builtinId="8"/>
    <cellStyle name="Neutral 2" xfId="35" xr:uid="{38A47D25-1ED5-42C3-B56A-545BDDF1B6EB}"/>
    <cellStyle name="Normal" xfId="0" builtinId="0"/>
    <cellStyle name="Normal 10 2 2" xfId="12" xr:uid="{00000000-0005-0000-0000-00000B000000}"/>
    <cellStyle name="Normal 2" xfId="5" xr:uid="{00000000-0005-0000-0000-00000C000000}"/>
    <cellStyle name="Normal 2 3" xfId="36" xr:uid="{11ADFDDE-5505-4E8C-AB4F-B89330D258F7}"/>
    <cellStyle name="Normal 2 4" xfId="6" xr:uid="{00000000-0005-0000-0000-00000D000000}"/>
    <cellStyle name="Normal 2 7" xfId="44" xr:uid="{D46E8563-5B9E-4556-A1F7-F36E8E5BBB9A}"/>
    <cellStyle name="Normal 28 2 2" xfId="27" xr:uid="{00000000-0005-0000-0000-00000E000000}"/>
    <cellStyle name="Normal 28 2 3" xfId="29" xr:uid="{00000000-0005-0000-0000-00000F000000}"/>
    <cellStyle name="Normal 28 2 4" xfId="40" xr:uid="{FB6B4003-22E6-48FF-83ED-4D0244BFE763}"/>
    <cellStyle name="Normal 3" xfId="32" xr:uid="{00000000-0005-0000-0000-000010000000}"/>
    <cellStyle name="Normal 3 3" xfId="22" xr:uid="{00000000-0005-0000-0000-000011000000}"/>
    <cellStyle name="Normal 4" xfId="33" xr:uid="{7AC43CA2-D6DA-4C68-BA94-1720CD2A9417}"/>
    <cellStyle name="Normal 4 2" xfId="13" xr:uid="{00000000-0005-0000-0000-000012000000}"/>
    <cellStyle name="Normal 4 3" xfId="48" xr:uid="{8863DAE4-31E7-4484-B0C4-3F1CC7391F8F}"/>
    <cellStyle name="Normal 48 2" xfId="7" xr:uid="{00000000-0005-0000-0000-000013000000}"/>
    <cellStyle name="Normal 48 2 2 2" xfId="17" xr:uid="{00000000-0005-0000-0000-000014000000}"/>
    <cellStyle name="Normal 5" xfId="30" xr:uid="{00000000-0005-0000-0000-000015000000}"/>
    <cellStyle name="Normal 6" xfId="45" xr:uid="{126B5798-0122-4CAF-BF37-FC045F810089}"/>
    <cellStyle name="Normal 69 2 2" xfId="37" xr:uid="{A5D4CF51-A23F-4582-A8BF-D8A7427D5A47}"/>
    <cellStyle name="Normal 69 2 2 2" xfId="9" xr:uid="{00000000-0005-0000-0000-000016000000}"/>
    <cellStyle name="Normal 69 2 2 2 2 2" xfId="18" xr:uid="{00000000-0005-0000-0000-000017000000}"/>
    <cellStyle name="Normal 69 2 2 2 2 3" xfId="23" xr:uid="{00000000-0005-0000-0000-000018000000}"/>
    <cellStyle name="Normal 69 3 2 2" xfId="25" xr:uid="{00000000-0005-0000-0000-000019000000}"/>
    <cellStyle name="Normal 69 3 2 3" xfId="38" xr:uid="{0ACB1744-D552-49EC-9ED5-BE2DBE16D82E}"/>
    <cellStyle name="Normal 7" xfId="50" xr:uid="{1B295E32-7B04-4A14-BE68-2659322EC38A}"/>
    <cellStyle name="Normal_21 Exh B" xfId="8" xr:uid="{00000000-0005-0000-0000-00001A000000}"/>
    <cellStyle name="Normal_Schedule O Info for Mike" xfId="14" xr:uid="{00000000-0005-0000-0000-00001B000000}"/>
    <cellStyle name="Normal_SP ANCILLARIES_9-10(clean 9-19)(a)" xfId="10" xr:uid="{00000000-0005-0000-0000-00001C000000}"/>
    <cellStyle name="Percent" xfId="3" builtinId="5"/>
    <cellStyle name="Percent 2" xfId="20" xr:uid="{00000000-0005-0000-0000-00001E000000}"/>
    <cellStyle name="Percent 2 2" xfId="15" xr:uid="{00000000-0005-0000-0000-00001F000000}"/>
    <cellStyle name="Percent 2 3" xfId="43" xr:uid="{128DD3A0-3762-4986-8173-0F21DD1C925F}"/>
    <cellStyle name="Percent 4" xfId="31" xr:uid="{00000000-0005-0000-0000-000020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57150</xdr:colOff>
      <xdr:row>0</xdr:row>
      <xdr:rowOff>47625</xdr:rowOff>
    </xdr:from>
    <xdr:to>
      <xdr:col>27</xdr:col>
      <xdr:colOff>265607</xdr:colOff>
      <xdr:row>52</xdr:row>
      <xdr:rowOff>103777</xdr:rowOff>
    </xdr:to>
    <xdr:pic>
      <xdr:nvPicPr>
        <xdr:cNvPr id="2" name="Picture 1">
          <a:extLst>
            <a:ext uri="{FF2B5EF4-FFF2-40B4-BE49-F238E27FC236}">
              <a16:creationId xmlns:a16="http://schemas.microsoft.com/office/drawing/2014/main" id="{F2653218-5B84-4706-980A-A6B68B65F3D6}"/>
            </a:ext>
          </a:extLst>
        </xdr:cNvPr>
        <xdr:cNvPicPr>
          <a:picLocks noChangeAspect="1"/>
        </xdr:cNvPicPr>
      </xdr:nvPicPr>
      <xdr:blipFill>
        <a:blip xmlns:r="http://schemas.openxmlformats.org/officeDocument/2006/relationships" r:embed="rId1"/>
        <a:stretch>
          <a:fillRect/>
        </a:stretch>
      </xdr:blipFill>
      <xdr:spPr>
        <a:xfrm>
          <a:off x="8753475" y="47625"/>
          <a:ext cx="8742857" cy="79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33"/>
  <sheetViews>
    <sheetView view="pageBreakPreview" topLeftCell="A19" zoomScaleNormal="90" zoomScaleSheetLayoutView="100" workbookViewId="0">
      <selection activeCell="F96" sqref="F96"/>
    </sheetView>
  </sheetViews>
  <sheetFormatPr defaultColWidth="9.33203125" defaultRowHeight="12"/>
  <cols>
    <col min="1" max="1" width="7.6640625" style="124" customWidth="1"/>
    <col min="2" max="2" width="52.5" style="124" customWidth="1"/>
    <col min="3" max="3" width="2.83203125" style="124" customWidth="1"/>
    <col min="4" max="4" width="35.5" style="124" customWidth="1"/>
    <col min="5" max="5" width="2.83203125" style="124" customWidth="1"/>
    <col min="6" max="6" width="23.6640625" style="124" customWidth="1"/>
    <col min="7" max="7" width="2.83203125" style="124" customWidth="1"/>
    <col min="8" max="8" width="9.83203125" style="124" customWidth="1"/>
    <col min="9" max="9" width="9.33203125" style="124"/>
    <col min="10" max="10" width="4.33203125" style="124" customWidth="1"/>
    <col min="11" max="11" width="17.1640625" style="124" customWidth="1"/>
    <col min="12" max="12" width="2.83203125" style="124" customWidth="1"/>
    <col min="13" max="13" width="19.5" style="124" customWidth="1"/>
    <col min="14" max="14" width="3.1640625" style="128" customWidth="1"/>
    <col min="15" max="16384" width="9.33203125" style="128"/>
  </cols>
  <sheetData>
    <row r="1" spans="1:46">
      <c r="B1" s="125" t="s">
        <v>407</v>
      </c>
      <c r="C1" s="125"/>
      <c r="M1" s="126" t="s">
        <v>390</v>
      </c>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row>
    <row r="2" spans="1:46">
      <c r="A2" s="924" t="s">
        <v>448</v>
      </c>
      <c r="B2" s="924"/>
      <c r="C2" s="924"/>
      <c r="D2" s="924"/>
      <c r="E2" s="924"/>
      <c r="F2" s="924"/>
      <c r="G2" s="924"/>
      <c r="H2" s="924"/>
      <c r="I2" s="924"/>
      <c r="J2" s="924"/>
      <c r="K2" s="924"/>
      <c r="L2" s="924"/>
      <c r="M2" s="924"/>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row>
    <row r="3" spans="1:46">
      <c r="A3" s="922" t="s">
        <v>609</v>
      </c>
      <c r="B3" s="922"/>
      <c r="C3" s="922"/>
      <c r="D3" s="922"/>
      <c r="E3" s="922"/>
      <c r="F3" s="922"/>
      <c r="G3" s="922"/>
      <c r="H3" s="922"/>
      <c r="I3" s="922"/>
      <c r="J3" s="922"/>
      <c r="K3" s="922"/>
      <c r="L3" s="922"/>
      <c r="M3" s="922"/>
    </row>
    <row r="4" spans="1:46">
      <c r="A4" s="923" t="s">
        <v>742</v>
      </c>
      <c r="B4" s="924"/>
      <c r="C4" s="924"/>
      <c r="D4" s="924"/>
      <c r="E4" s="924"/>
      <c r="F4" s="924"/>
      <c r="G4" s="924"/>
      <c r="H4" s="924"/>
      <c r="I4" s="924"/>
      <c r="J4" s="924"/>
      <c r="K4" s="924"/>
      <c r="L4" s="924"/>
      <c r="M4" s="924"/>
    </row>
    <row r="5" spans="1:46">
      <c r="M5" s="129" t="s">
        <v>610</v>
      </c>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row>
    <row r="6" spans="1:46">
      <c r="M6" s="850">
        <v>46387</v>
      </c>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row>
    <row r="7" spans="1:46">
      <c r="M7" s="130"/>
    </row>
    <row r="8" spans="1:46">
      <c r="A8" s="131"/>
      <c r="B8" s="132" t="s">
        <v>392</v>
      </c>
      <c r="C8" s="132"/>
      <c r="D8" s="132" t="s">
        <v>393</v>
      </c>
      <c r="E8" s="132"/>
      <c r="F8" s="132" t="s">
        <v>394</v>
      </c>
      <c r="G8" s="132"/>
      <c r="H8" s="132"/>
      <c r="I8" s="132" t="s">
        <v>395</v>
      </c>
      <c r="J8" s="132"/>
      <c r="K8" s="132" t="s">
        <v>396</v>
      </c>
      <c r="L8" s="132"/>
    </row>
    <row r="9" spans="1:46">
      <c r="A9" s="133" t="s">
        <v>70</v>
      </c>
      <c r="B9" s="132"/>
      <c r="C9" s="132"/>
      <c r="D9" s="132"/>
      <c r="E9" s="132"/>
      <c r="F9" s="132"/>
      <c r="G9" s="132"/>
      <c r="H9" s="132"/>
      <c r="I9" s="132"/>
      <c r="J9" s="132"/>
      <c r="K9" s="134" t="s">
        <v>384</v>
      </c>
      <c r="L9" s="132"/>
    </row>
    <row r="10" spans="1:46">
      <c r="A10" s="135" t="s">
        <v>385</v>
      </c>
      <c r="B10" s="136"/>
      <c r="C10" s="136"/>
      <c r="D10" s="137" t="s">
        <v>391</v>
      </c>
      <c r="E10" s="138"/>
      <c r="F10" s="139"/>
      <c r="G10" s="139"/>
      <c r="H10" s="139"/>
      <c r="I10" s="139"/>
      <c r="J10" s="139"/>
      <c r="K10" s="140" t="s">
        <v>170</v>
      </c>
      <c r="L10" s="141"/>
      <c r="M10" s="139"/>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row>
    <row r="11" spans="1:46">
      <c r="A11" s="142">
        <v>1</v>
      </c>
      <c r="B11" s="130" t="s">
        <v>611</v>
      </c>
      <c r="C11" s="131"/>
      <c r="D11" s="131" t="s">
        <v>612</v>
      </c>
      <c r="E11" s="131"/>
      <c r="F11" s="132"/>
      <c r="G11" s="143"/>
      <c r="J11" s="143"/>
      <c r="K11" s="858">
        <f>K152</f>
        <v>23442467.231660314</v>
      </c>
      <c r="L11" s="144"/>
      <c r="M11" s="131"/>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row>
    <row r="12" spans="1:46">
      <c r="A12" s="145"/>
      <c r="B12" s="131"/>
      <c r="C12" s="131"/>
      <c r="D12" s="131"/>
      <c r="E12" s="131"/>
      <c r="J12" s="146"/>
      <c r="K12" s="858"/>
      <c r="L12" s="144"/>
      <c r="M12" s="131"/>
    </row>
    <row r="13" spans="1:46">
      <c r="A13" s="146"/>
      <c r="B13" s="131" t="s">
        <v>613</v>
      </c>
      <c r="C13" s="131"/>
      <c r="D13" s="131" t="s">
        <v>614</v>
      </c>
      <c r="E13" s="131"/>
      <c r="F13" s="147" t="s">
        <v>397</v>
      </c>
      <c r="G13" s="148"/>
      <c r="H13" s="929" t="s">
        <v>95</v>
      </c>
      <c r="I13" s="929"/>
      <c r="J13" s="149"/>
      <c r="K13" s="859"/>
      <c r="L13" s="150"/>
      <c r="M13" s="131"/>
    </row>
    <row r="14" spans="1:46">
      <c r="A14" s="145">
        <v>2</v>
      </c>
      <c r="B14" s="151" t="s">
        <v>615</v>
      </c>
      <c r="C14" s="151"/>
      <c r="D14" s="131" t="s">
        <v>616</v>
      </c>
      <c r="E14" s="131"/>
      <c r="F14" s="150">
        <f>K192</f>
        <v>0</v>
      </c>
      <c r="G14" s="150"/>
      <c r="H14" s="152" t="s">
        <v>399</v>
      </c>
      <c r="I14" s="153">
        <f>K170</f>
        <v>1</v>
      </c>
      <c r="J14" s="149"/>
      <c r="K14" s="860">
        <f>F14*I14</f>
        <v>0</v>
      </c>
      <c r="L14" s="150"/>
      <c r="M14" s="131"/>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row>
    <row r="15" spans="1:46">
      <c r="A15" s="145">
        <v>3</v>
      </c>
      <c r="B15" s="151" t="s">
        <v>617</v>
      </c>
      <c r="C15" s="151"/>
      <c r="D15" s="131" t="s">
        <v>618</v>
      </c>
      <c r="E15" s="131"/>
      <c r="F15" s="905">
        <f>K194</f>
        <v>323967.48000000004</v>
      </c>
      <c r="G15" s="150"/>
      <c r="H15" s="152" t="s">
        <v>399</v>
      </c>
      <c r="I15" s="153">
        <f>K170</f>
        <v>1</v>
      </c>
      <c r="J15" s="149"/>
      <c r="K15" s="860">
        <f>F15*I15</f>
        <v>323967.48000000004</v>
      </c>
      <c r="L15" s="150"/>
      <c r="M15" s="131"/>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row>
    <row r="16" spans="1:46">
      <c r="A16" s="145">
        <v>4</v>
      </c>
      <c r="B16" s="151" t="s">
        <v>619</v>
      </c>
      <c r="C16" s="151"/>
      <c r="D16" s="131" t="s">
        <v>620</v>
      </c>
      <c r="E16" s="131"/>
      <c r="F16" s="425">
        <v>0</v>
      </c>
      <c r="G16" s="150"/>
      <c r="H16" s="152" t="s">
        <v>399</v>
      </c>
      <c r="I16" s="153">
        <f>K170</f>
        <v>1</v>
      </c>
      <c r="J16" s="149"/>
      <c r="K16" s="860">
        <f>F16*I16</f>
        <v>0</v>
      </c>
      <c r="L16" s="150"/>
      <c r="M16" s="131"/>
    </row>
    <row r="17" spans="1:46">
      <c r="A17" s="145">
        <v>5</v>
      </c>
      <c r="B17" s="151" t="s">
        <v>621</v>
      </c>
      <c r="C17" s="151"/>
      <c r="F17" s="906">
        <v>0</v>
      </c>
      <c r="G17" s="150"/>
      <c r="H17" s="152" t="s">
        <v>399</v>
      </c>
      <c r="I17" s="153">
        <f>K170</f>
        <v>1</v>
      </c>
      <c r="J17" s="149"/>
      <c r="K17" s="858">
        <f>F17*I17</f>
        <v>0</v>
      </c>
      <c r="L17" s="150"/>
      <c r="M17" s="131"/>
    </row>
    <row r="18" spans="1:46">
      <c r="A18" s="145">
        <v>6</v>
      </c>
      <c r="B18" s="131" t="s">
        <v>622</v>
      </c>
      <c r="C18" s="131"/>
      <c r="D18" s="131" t="s">
        <v>623</v>
      </c>
      <c r="E18" s="131"/>
      <c r="F18" s="905">
        <f>SUM(F14:F17)</f>
        <v>323967.48000000004</v>
      </c>
      <c r="G18" s="150"/>
      <c r="H18" s="152"/>
      <c r="I18" s="149"/>
      <c r="J18" s="149"/>
      <c r="K18" s="861">
        <f>SUM(K14:K17)</f>
        <v>323967.48000000004</v>
      </c>
      <c r="L18" s="150"/>
      <c r="M18" s="131"/>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row>
    <row r="19" spans="1:46">
      <c r="A19" s="145"/>
      <c r="B19" s="131"/>
      <c r="C19" s="131"/>
      <c r="D19" s="131"/>
      <c r="E19" s="131"/>
      <c r="F19" s="150"/>
      <c r="H19" s="152"/>
      <c r="I19" s="149"/>
      <c r="J19" s="149"/>
      <c r="K19" s="860"/>
      <c r="L19" s="131"/>
      <c r="M19" s="131"/>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row>
    <row r="20" spans="1:46">
      <c r="A20" s="145">
        <v>7</v>
      </c>
      <c r="B20" s="131" t="s">
        <v>624</v>
      </c>
      <c r="C20" s="131"/>
      <c r="D20" s="131" t="s">
        <v>625</v>
      </c>
      <c r="E20" s="131"/>
      <c r="F20" s="150">
        <f>'Att 11 - Prior Period Adj'!F30</f>
        <v>0</v>
      </c>
      <c r="H20" s="152" t="s">
        <v>405</v>
      </c>
      <c r="I20" s="153">
        <v>1</v>
      </c>
      <c r="J20" s="149"/>
      <c r="K20" s="860">
        <f>F20*I20</f>
        <v>0</v>
      </c>
      <c r="L20" s="150"/>
      <c r="M20" s="131"/>
    </row>
    <row r="21" spans="1:46">
      <c r="A21" s="145">
        <v>8</v>
      </c>
      <c r="B21" s="131" t="s">
        <v>626</v>
      </c>
      <c r="C21" s="131"/>
      <c r="D21" s="155" t="s">
        <v>771</v>
      </c>
      <c r="E21" s="131"/>
      <c r="F21" s="905">
        <f>'Att 3 - True-up'!L28</f>
        <v>-1974198.5932821252</v>
      </c>
      <c r="H21" s="152" t="s">
        <v>405</v>
      </c>
      <c r="I21" s="153">
        <v>1</v>
      </c>
      <c r="J21" s="149"/>
      <c r="K21" s="860">
        <f>F21*I21</f>
        <v>-1974198.5932821252</v>
      </c>
      <c r="L21" s="150"/>
      <c r="M21" s="131"/>
    </row>
    <row r="22" spans="1:46">
      <c r="A22" s="145"/>
      <c r="B22" s="131"/>
      <c r="C22" s="131"/>
      <c r="D22" s="131"/>
      <c r="E22" s="131"/>
      <c r="I22" s="131"/>
      <c r="J22" s="131"/>
      <c r="K22" s="860"/>
      <c r="L22" s="131"/>
      <c r="M22" s="131"/>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row>
    <row r="23" spans="1:46" ht="12.75" thickBot="1">
      <c r="A23" s="156">
        <v>9</v>
      </c>
      <c r="B23" s="131" t="s">
        <v>627</v>
      </c>
      <c r="C23" s="131"/>
      <c r="D23" s="136" t="s">
        <v>628</v>
      </c>
      <c r="E23" s="136"/>
      <c r="I23" s="131"/>
      <c r="J23" s="131"/>
      <c r="K23" s="862">
        <f>K11-K18+K20+K21</f>
        <v>21144301.158378188</v>
      </c>
      <c r="L23" s="144"/>
      <c r="M23" s="131"/>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row>
    <row r="24" spans="1:46" ht="12.75" thickTop="1">
      <c r="A24" s="156"/>
      <c r="B24" s="131"/>
      <c r="C24" s="131"/>
      <c r="D24" s="136"/>
      <c r="E24" s="136"/>
      <c r="I24" s="131"/>
      <c r="J24" s="131"/>
      <c r="L24" s="131"/>
      <c r="M24" s="131"/>
    </row>
    <row r="25" spans="1:46">
      <c r="A25" s="156"/>
      <c r="B25" s="131"/>
      <c r="C25" s="131"/>
      <c r="D25" s="136"/>
      <c r="E25" s="136"/>
      <c r="I25" s="131"/>
      <c r="J25" s="131"/>
      <c r="K25" s="131"/>
      <c r="L25" s="131"/>
      <c r="M25" s="131"/>
    </row>
    <row r="26" spans="1:46">
      <c r="B26" s="157" t="s">
        <v>629</v>
      </c>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row>
    <row r="27" spans="1:46">
      <c r="A27" s="138" t="s">
        <v>408</v>
      </c>
      <c r="B27" s="158" t="s">
        <v>410</v>
      </c>
      <c r="C27" s="158"/>
      <c r="D27" s="148"/>
      <c r="E27" s="148"/>
      <c r="F27" s="15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row>
    <row r="28" spans="1:46">
      <c r="A28" s="146">
        <v>10</v>
      </c>
      <c r="B28" s="124" t="s">
        <v>402</v>
      </c>
      <c r="D28" s="124" t="s">
        <v>547</v>
      </c>
      <c r="E28" s="159"/>
      <c r="F28" s="903">
        <f>'Att 1 - Project Rev Req'!K94-'Att 1 - Project Rev Req'!F94</f>
        <v>20662262.839728497</v>
      </c>
      <c r="G28" s="160"/>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row>
    <row r="29" spans="1:46">
      <c r="A29" s="161">
        <v>11</v>
      </c>
      <c r="B29" s="124" t="s">
        <v>403</v>
      </c>
      <c r="D29" s="124" t="s">
        <v>245</v>
      </c>
      <c r="F29" s="904">
        <f>'Att 1 - Project Rev Req'!F94</f>
        <v>482038.31864968501</v>
      </c>
      <c r="G29" s="160"/>
    </row>
    <row r="30" spans="1:46">
      <c r="A30" s="161">
        <v>12</v>
      </c>
      <c r="B30" s="124" t="s">
        <v>404</v>
      </c>
      <c r="D30" s="143" t="s">
        <v>176</v>
      </c>
      <c r="F30" s="903">
        <f>F28+F29</f>
        <v>21144301.158378184</v>
      </c>
      <c r="G30" s="160"/>
    </row>
    <row r="31" spans="1:46">
      <c r="A31" s="161"/>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row>
    <row r="32" spans="1:46">
      <c r="B32" s="125" t="s">
        <v>407</v>
      </c>
      <c r="C32" s="125"/>
      <c r="M32" s="162" t="s">
        <v>411</v>
      </c>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row>
    <row r="33" spans="1:46">
      <c r="A33" s="924" t="s">
        <v>448</v>
      </c>
      <c r="B33" s="924"/>
      <c r="C33" s="924"/>
      <c r="D33" s="924"/>
      <c r="E33" s="924"/>
      <c r="F33" s="924"/>
      <c r="G33" s="924"/>
      <c r="H33" s="924"/>
      <c r="I33" s="924"/>
      <c r="J33" s="924"/>
      <c r="K33" s="924"/>
      <c r="L33" s="924"/>
      <c r="M33" s="924"/>
    </row>
    <row r="34" spans="1:46">
      <c r="A34" s="922" t="s">
        <v>609</v>
      </c>
      <c r="B34" s="922"/>
      <c r="C34" s="922"/>
      <c r="D34" s="922"/>
      <c r="E34" s="922"/>
      <c r="F34" s="922"/>
      <c r="G34" s="922"/>
      <c r="H34" s="922"/>
      <c r="I34" s="922"/>
      <c r="J34" s="922"/>
      <c r="K34" s="922"/>
      <c r="L34" s="922"/>
      <c r="M34" s="922"/>
    </row>
    <row r="35" spans="1:46">
      <c r="A35" s="923" t="s">
        <v>742</v>
      </c>
      <c r="B35" s="924"/>
      <c r="C35" s="924"/>
      <c r="D35" s="924"/>
      <c r="E35" s="924"/>
      <c r="F35" s="924"/>
      <c r="G35" s="924"/>
      <c r="H35" s="924"/>
      <c r="I35" s="924"/>
      <c r="J35" s="924"/>
      <c r="K35" s="924"/>
      <c r="L35" s="924"/>
      <c r="M35" s="924"/>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row>
    <row r="36" spans="1:46">
      <c r="M36" s="163" t="str">
        <f>$M$5</f>
        <v>For the 12 months ended</v>
      </c>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row>
    <row r="37" spans="1:46">
      <c r="M37" s="851">
        <f>$M$6</f>
        <v>46387</v>
      </c>
    </row>
    <row r="38" spans="1:46">
      <c r="M38" s="130"/>
    </row>
    <row r="39" spans="1:46">
      <c r="A39" s="133" t="s">
        <v>70</v>
      </c>
      <c r="B39" s="132" t="s">
        <v>392</v>
      </c>
      <c r="C39" s="132"/>
      <c r="D39" s="132" t="s">
        <v>393</v>
      </c>
      <c r="E39" s="132"/>
      <c r="F39" s="132" t="s">
        <v>394</v>
      </c>
      <c r="G39" s="132"/>
      <c r="H39" s="132"/>
      <c r="I39" s="132" t="s">
        <v>395</v>
      </c>
      <c r="J39" s="132"/>
      <c r="K39" s="132" t="s">
        <v>396</v>
      </c>
      <c r="L39" s="132"/>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row>
    <row r="40" spans="1:46">
      <c r="A40" s="135" t="s">
        <v>385</v>
      </c>
      <c r="B40" s="164" t="s">
        <v>630</v>
      </c>
      <c r="C40" s="164"/>
      <c r="D40" s="137" t="s">
        <v>391</v>
      </c>
      <c r="E40" s="138"/>
      <c r="F40" s="140" t="s">
        <v>412</v>
      </c>
      <c r="G40" s="165"/>
      <c r="H40" s="926" t="s">
        <v>95</v>
      </c>
      <c r="I40" s="926"/>
      <c r="J40" s="165"/>
      <c r="K40" s="140" t="s">
        <v>413</v>
      </c>
      <c r="L40" s="165"/>
      <c r="M40" s="139"/>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row>
    <row r="41" spans="1:46">
      <c r="A41" s="166"/>
      <c r="B41" s="131" t="s">
        <v>631</v>
      </c>
      <c r="C41" s="131"/>
      <c r="D41" s="167" t="s">
        <v>632</v>
      </c>
      <c r="E41" s="167"/>
      <c r="F41" s="168"/>
      <c r="G41" s="168"/>
      <c r="H41" s="152"/>
      <c r="I41" s="168"/>
      <c r="J41" s="168"/>
      <c r="K41" s="152" t="s">
        <v>414</v>
      </c>
      <c r="L41" s="167"/>
      <c r="M41" s="167"/>
    </row>
    <row r="42" spans="1:46">
      <c r="A42" s="145">
        <v>1</v>
      </c>
      <c r="B42" s="151" t="s">
        <v>633</v>
      </c>
      <c r="C42" s="151"/>
      <c r="D42" s="167" t="s">
        <v>634</v>
      </c>
      <c r="E42" s="167"/>
      <c r="F42" s="169">
        <v>0</v>
      </c>
      <c r="G42" s="167"/>
      <c r="H42" s="152" t="s">
        <v>379</v>
      </c>
      <c r="I42" s="170">
        <v>0</v>
      </c>
      <c r="J42" s="153"/>
      <c r="K42" s="171">
        <f>F42*I42</f>
        <v>0</v>
      </c>
      <c r="L42" s="152"/>
      <c r="M42" s="167"/>
    </row>
    <row r="43" spans="1:46">
      <c r="A43" s="145">
        <v>2</v>
      </c>
      <c r="B43" s="151" t="s">
        <v>635</v>
      </c>
      <c r="C43" s="151"/>
      <c r="D43" s="167" t="s">
        <v>636</v>
      </c>
      <c r="E43" s="167"/>
      <c r="F43" s="833">
        <f>'Att 4 - Rate Base'!D24</f>
        <v>160915826.61000007</v>
      </c>
      <c r="G43" s="167"/>
      <c r="H43" s="152" t="s">
        <v>399</v>
      </c>
      <c r="I43" s="172">
        <f>K170</f>
        <v>1</v>
      </c>
      <c r="J43" s="153"/>
      <c r="K43" s="837">
        <f>F43*I43</f>
        <v>160915826.61000007</v>
      </c>
      <c r="L43" s="152"/>
      <c r="M43" s="16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row>
    <row r="44" spans="1:46">
      <c r="A44" s="145">
        <v>3</v>
      </c>
      <c r="B44" s="151" t="s">
        <v>637</v>
      </c>
      <c r="C44" s="151"/>
      <c r="D44" s="167" t="s">
        <v>638</v>
      </c>
      <c r="E44" s="167"/>
      <c r="F44" s="834">
        <v>0</v>
      </c>
      <c r="G44" s="167"/>
      <c r="H44" s="152" t="s">
        <v>379</v>
      </c>
      <c r="I44" s="170">
        <v>0</v>
      </c>
      <c r="J44" s="153"/>
      <c r="K44" s="837">
        <f>F44*I44</f>
        <v>0</v>
      </c>
      <c r="L44" s="152"/>
      <c r="M44" s="16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row>
    <row r="45" spans="1:46">
      <c r="A45" s="145">
        <v>4</v>
      </c>
      <c r="B45" s="151" t="s">
        <v>639</v>
      </c>
      <c r="C45" s="151"/>
      <c r="D45" s="167" t="s">
        <v>640</v>
      </c>
      <c r="E45" s="167"/>
      <c r="F45" s="835">
        <f>'Att 4 - Rate Base'!E24</f>
        <v>926291.02999999991</v>
      </c>
      <c r="G45" s="167"/>
      <c r="H45" s="152" t="s">
        <v>434</v>
      </c>
      <c r="I45" s="172">
        <f>K179</f>
        <v>1</v>
      </c>
      <c r="J45" s="153"/>
      <c r="K45" s="837">
        <f>F45*I45</f>
        <v>926291.02999999991</v>
      </c>
      <c r="L45" s="152"/>
      <c r="M45" s="167"/>
    </row>
    <row r="46" spans="1:46">
      <c r="A46" s="145">
        <v>5</v>
      </c>
      <c r="B46" s="131" t="s">
        <v>641</v>
      </c>
      <c r="C46" s="131"/>
      <c r="D46" s="167" t="s">
        <v>642</v>
      </c>
      <c r="E46" s="167"/>
      <c r="F46" s="836">
        <f>SUM(F42:F45)</f>
        <v>161842117.64000008</v>
      </c>
      <c r="G46" s="167"/>
      <c r="H46" s="168" t="s">
        <v>415</v>
      </c>
      <c r="I46" s="172">
        <f>IF(K46&gt;0,K46/F46,1)</f>
        <v>1</v>
      </c>
      <c r="J46" s="153"/>
      <c r="K46" s="838">
        <f>SUM(K42:K45)</f>
        <v>161842117.64000008</v>
      </c>
      <c r="L46" s="152"/>
      <c r="M46" s="167"/>
    </row>
    <row r="47" spans="1:46">
      <c r="A47" s="145"/>
      <c r="B47" s="131"/>
      <c r="C47" s="131"/>
      <c r="D47" s="167"/>
      <c r="E47" s="167"/>
      <c r="F47" s="173"/>
      <c r="G47" s="167"/>
      <c r="H47" s="152"/>
      <c r="I47" s="172"/>
      <c r="J47" s="153"/>
      <c r="K47" s="833"/>
      <c r="L47" s="167"/>
      <c r="M47" s="16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row>
    <row r="48" spans="1:46">
      <c r="A48" s="145">
        <v>6</v>
      </c>
      <c r="B48" s="131" t="s">
        <v>643</v>
      </c>
      <c r="C48" s="131"/>
      <c r="D48" s="167" t="s">
        <v>632</v>
      </c>
      <c r="E48" s="167"/>
      <c r="F48" s="173"/>
      <c r="G48" s="167"/>
      <c r="H48" s="152"/>
      <c r="I48" s="163"/>
      <c r="J48" s="167"/>
      <c r="K48" s="173"/>
      <c r="L48" s="167"/>
      <c r="M48" s="16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row>
    <row r="49" spans="1:46" ht="24">
      <c r="A49" s="156">
        <v>7</v>
      </c>
      <c r="B49" s="174" t="s">
        <v>381</v>
      </c>
      <c r="C49" s="175"/>
      <c r="D49" s="176" t="s">
        <v>416</v>
      </c>
      <c r="E49" s="176"/>
      <c r="F49" s="169">
        <v>0</v>
      </c>
      <c r="G49" s="167"/>
      <c r="H49" s="152" t="s">
        <v>379</v>
      </c>
      <c r="I49" s="170">
        <v>0</v>
      </c>
      <c r="J49" s="153"/>
      <c r="K49" s="837">
        <f>F49*I49</f>
        <v>0</v>
      </c>
      <c r="L49" s="177"/>
      <c r="M49" s="178"/>
    </row>
    <row r="50" spans="1:46">
      <c r="A50" s="145">
        <v>8</v>
      </c>
      <c r="B50" s="151" t="s">
        <v>635</v>
      </c>
      <c r="C50" s="151"/>
      <c r="D50" s="167" t="s">
        <v>644</v>
      </c>
      <c r="E50" s="167"/>
      <c r="F50" s="833">
        <f>'Att 4 - Rate Base'!J24</f>
        <v>21039867.522163752</v>
      </c>
      <c r="G50" s="167"/>
      <c r="H50" s="152" t="s">
        <v>399</v>
      </c>
      <c r="I50" s="172">
        <f>K170</f>
        <v>1</v>
      </c>
      <c r="J50" s="153"/>
      <c r="K50" s="837">
        <f>F50*I50</f>
        <v>21039867.522163752</v>
      </c>
      <c r="L50" s="152"/>
      <c r="M50" s="16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row>
    <row r="51" spans="1:46">
      <c r="A51" s="145">
        <v>9</v>
      </c>
      <c r="B51" s="151" t="s">
        <v>637</v>
      </c>
      <c r="C51" s="151"/>
      <c r="D51" s="167" t="s">
        <v>645</v>
      </c>
      <c r="E51" s="167"/>
      <c r="F51" s="834">
        <v>0</v>
      </c>
      <c r="G51" s="167"/>
      <c r="H51" s="152" t="s">
        <v>379</v>
      </c>
      <c r="I51" s="170">
        <v>0</v>
      </c>
      <c r="J51" s="153"/>
      <c r="K51" s="837">
        <f>F51*I51</f>
        <v>0</v>
      </c>
      <c r="L51" s="152"/>
      <c r="M51" s="16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row>
    <row r="52" spans="1:46">
      <c r="A52" s="145">
        <v>10</v>
      </c>
      <c r="B52" s="151" t="s">
        <v>639</v>
      </c>
      <c r="C52" s="151"/>
      <c r="D52" s="167" t="s">
        <v>646</v>
      </c>
      <c r="E52" s="167"/>
      <c r="F52" s="833">
        <f>'Att 4 - Rate Base'!K24</f>
        <v>392242.58858399995</v>
      </c>
      <c r="G52" s="179"/>
      <c r="H52" s="152" t="s">
        <v>434</v>
      </c>
      <c r="I52" s="172">
        <f>K179</f>
        <v>1</v>
      </c>
      <c r="J52" s="153"/>
      <c r="K52" s="837">
        <f>F52*I52</f>
        <v>392242.58858399995</v>
      </c>
      <c r="L52" s="152"/>
      <c r="M52" s="167"/>
    </row>
    <row r="53" spans="1:46">
      <c r="A53" s="145">
        <v>11</v>
      </c>
      <c r="B53" s="131" t="s">
        <v>647</v>
      </c>
      <c r="C53" s="131"/>
      <c r="D53" s="167" t="s">
        <v>648</v>
      </c>
      <c r="E53" s="167"/>
      <c r="F53" s="836">
        <f>SUM(F49:F52)</f>
        <v>21432110.110747751</v>
      </c>
      <c r="G53" s="179"/>
      <c r="H53" s="152"/>
      <c r="I53" s="167"/>
      <c r="J53" s="167"/>
      <c r="K53" s="838">
        <f>SUM(K49:K52)</f>
        <v>21432110.110747751</v>
      </c>
      <c r="L53" s="152"/>
      <c r="M53" s="167"/>
    </row>
    <row r="54" spans="1:46">
      <c r="A54" s="145"/>
      <c r="B54" s="131"/>
      <c r="C54" s="131"/>
      <c r="D54" s="167"/>
      <c r="E54" s="167"/>
      <c r="F54" s="237"/>
      <c r="G54" s="167"/>
      <c r="H54" s="152"/>
      <c r="I54" s="167"/>
      <c r="J54" s="167"/>
      <c r="K54" s="235"/>
      <c r="L54" s="167"/>
      <c r="M54" s="16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row>
    <row r="55" spans="1:46">
      <c r="A55" s="145">
        <v>12</v>
      </c>
      <c r="B55" s="131" t="s">
        <v>649</v>
      </c>
      <c r="C55" s="131"/>
      <c r="D55" s="167"/>
      <c r="E55" s="167"/>
      <c r="F55" s="237"/>
      <c r="G55" s="167"/>
      <c r="H55" s="152"/>
      <c r="I55" s="167"/>
      <c r="J55" s="167"/>
      <c r="K55" s="235"/>
      <c r="L55" s="167"/>
      <c r="M55" s="16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row>
    <row r="56" spans="1:46">
      <c r="A56" s="145">
        <v>13</v>
      </c>
      <c r="B56" s="151" t="s">
        <v>633</v>
      </c>
      <c r="C56" s="151"/>
      <c r="D56" s="167" t="s">
        <v>650</v>
      </c>
      <c r="E56" s="167"/>
      <c r="F56" s="839">
        <f>F42-F49</f>
        <v>0</v>
      </c>
      <c r="G56" s="179"/>
      <c r="H56" s="152"/>
      <c r="I56" s="167"/>
      <c r="J56" s="167"/>
      <c r="K56" s="839">
        <f>K42-K49</f>
        <v>0</v>
      </c>
      <c r="L56" s="177"/>
      <c r="M56" s="167"/>
    </row>
    <row r="57" spans="1:46">
      <c r="A57" s="145">
        <v>14</v>
      </c>
      <c r="B57" s="151" t="s">
        <v>635</v>
      </c>
      <c r="C57" s="151"/>
      <c r="D57" s="167" t="s">
        <v>651</v>
      </c>
      <c r="E57" s="167"/>
      <c r="F57" s="839">
        <f>F43-F50</f>
        <v>139875959.08783633</v>
      </c>
      <c r="G57" s="179"/>
      <c r="H57" s="152"/>
      <c r="I57" s="167"/>
      <c r="J57" s="167"/>
      <c r="K57" s="839">
        <f>K43-K50</f>
        <v>139875959.08783633</v>
      </c>
      <c r="L57" s="152"/>
      <c r="M57" s="167"/>
    </row>
    <row r="58" spans="1:46">
      <c r="A58" s="145">
        <v>15</v>
      </c>
      <c r="B58" s="151" t="s">
        <v>637</v>
      </c>
      <c r="C58" s="151"/>
      <c r="D58" s="167" t="s">
        <v>652</v>
      </c>
      <c r="E58" s="167"/>
      <c r="F58" s="839">
        <f>F44-F51</f>
        <v>0</v>
      </c>
      <c r="G58" s="179"/>
      <c r="H58" s="152"/>
      <c r="I58" s="167"/>
      <c r="J58" s="167"/>
      <c r="K58" s="839">
        <f>K44-K51</f>
        <v>0</v>
      </c>
      <c r="L58" s="152"/>
      <c r="M58" s="16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row>
    <row r="59" spans="1:46">
      <c r="A59" s="145">
        <v>16</v>
      </c>
      <c r="B59" s="151" t="s">
        <v>639</v>
      </c>
      <c r="C59" s="151"/>
      <c r="D59" s="167" t="s">
        <v>653</v>
      </c>
      <c r="E59" s="167"/>
      <c r="F59" s="839">
        <f>F45-F52</f>
        <v>534048.44141600002</v>
      </c>
      <c r="G59" s="179"/>
      <c r="H59" s="152"/>
      <c r="I59" s="167"/>
      <c r="J59" s="167"/>
      <c r="K59" s="839">
        <f>K45-K52</f>
        <v>534048.44141600002</v>
      </c>
      <c r="L59" s="152"/>
      <c r="M59" s="16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row>
    <row r="60" spans="1:46">
      <c r="A60" s="145">
        <v>17</v>
      </c>
      <c r="B60" s="131" t="s">
        <v>654</v>
      </c>
      <c r="C60" s="131"/>
      <c r="D60" s="130" t="s">
        <v>655</v>
      </c>
      <c r="E60" s="167"/>
      <c r="F60" s="840">
        <f>SUM(F56:F59)</f>
        <v>140410007.52925232</v>
      </c>
      <c r="G60" s="179"/>
      <c r="H60" s="168" t="s">
        <v>417</v>
      </c>
      <c r="I60" s="153">
        <f>IF(K60&gt;0,K60/F60,1)</f>
        <v>1</v>
      </c>
      <c r="J60" s="153"/>
      <c r="K60" s="845">
        <f>SUM(K56:K59)</f>
        <v>140410007.52925232</v>
      </c>
      <c r="L60" s="152"/>
      <c r="M60" s="167"/>
    </row>
    <row r="61" spans="1:46">
      <c r="A61" s="145"/>
      <c r="B61" s="131"/>
      <c r="C61" s="131"/>
      <c r="D61" s="167"/>
      <c r="E61" s="167"/>
      <c r="F61" s="841"/>
      <c r="G61" s="152"/>
      <c r="H61" s="152"/>
      <c r="I61" s="153"/>
      <c r="J61" s="153"/>
      <c r="K61" s="839"/>
      <c r="L61" s="152"/>
      <c r="M61" s="167"/>
    </row>
    <row r="62" spans="1:46">
      <c r="A62" s="145">
        <v>18</v>
      </c>
      <c r="B62" s="131" t="s">
        <v>656</v>
      </c>
      <c r="C62" s="131"/>
      <c r="D62" s="167"/>
      <c r="E62" s="167"/>
      <c r="F62" s="237"/>
      <c r="G62" s="167"/>
      <c r="H62" s="152"/>
      <c r="I62" s="167"/>
      <c r="J62" s="167"/>
      <c r="K62" s="839"/>
      <c r="L62" s="167"/>
      <c r="M62" s="16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row>
    <row r="63" spans="1:46">
      <c r="A63" s="145">
        <v>19</v>
      </c>
      <c r="B63" s="456" t="s">
        <v>773</v>
      </c>
      <c r="C63" s="192"/>
      <c r="D63" s="191" t="s">
        <v>156</v>
      </c>
      <c r="E63" s="167"/>
      <c r="F63" s="234">
        <v>0</v>
      </c>
      <c r="G63" s="179"/>
      <c r="H63" s="181" t="s">
        <v>379</v>
      </c>
      <c r="I63" s="170">
        <v>0</v>
      </c>
      <c r="J63" s="180"/>
      <c r="K63" s="235">
        <f t="shared" ref="K63:K72" si="0">F63*I63</f>
        <v>0</v>
      </c>
      <c r="L63" s="236"/>
      <c r="M63" s="23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row>
    <row r="64" spans="1:46">
      <c r="A64" s="145">
        <v>20</v>
      </c>
      <c r="B64" s="456" t="s">
        <v>774</v>
      </c>
      <c r="C64" s="192"/>
      <c r="D64" s="191" t="s">
        <v>156</v>
      </c>
      <c r="E64" s="167"/>
      <c r="F64" s="234">
        <f xml:space="preserve"> 'WP1-ADIT'!G34</f>
        <v>-14334557.900535021</v>
      </c>
      <c r="G64" s="179"/>
      <c r="H64" s="152" t="s">
        <v>418</v>
      </c>
      <c r="I64" s="153">
        <f>I60</f>
        <v>1</v>
      </c>
      <c r="J64" s="153"/>
      <c r="K64" s="235">
        <f t="shared" si="0"/>
        <v>-14334557.900535021</v>
      </c>
      <c r="L64" s="177"/>
      <c r="M64" s="167"/>
    </row>
    <row r="65" spans="1:46">
      <c r="A65" s="145">
        <v>21</v>
      </c>
      <c r="B65" s="456" t="s">
        <v>775</v>
      </c>
      <c r="C65" s="192"/>
      <c r="D65" s="191" t="s">
        <v>156</v>
      </c>
      <c r="E65" s="167"/>
      <c r="F65" s="234">
        <f xml:space="preserve"> 'WP1-ADIT'!G75</f>
        <v>5.5401981808245182E-3</v>
      </c>
      <c r="G65" s="179"/>
      <c r="H65" s="152" t="s">
        <v>418</v>
      </c>
      <c r="I65" s="153">
        <f>I60</f>
        <v>1</v>
      </c>
      <c r="J65" s="153"/>
      <c r="K65" s="235">
        <f t="shared" si="0"/>
        <v>5.5401981808245182E-3</v>
      </c>
      <c r="L65" s="177"/>
      <c r="M65" s="167"/>
    </row>
    <row r="66" spans="1:46">
      <c r="A66" s="145">
        <v>22</v>
      </c>
      <c r="B66" s="456" t="s">
        <v>776</v>
      </c>
      <c r="C66" s="192"/>
      <c r="D66" s="191" t="s">
        <v>156</v>
      </c>
      <c r="E66" s="167"/>
      <c r="F66" s="234">
        <f xml:space="preserve"> 'WP1-ADIT'!G95</f>
        <v>831499.17263730813</v>
      </c>
      <c r="G66" s="179"/>
      <c r="H66" s="152" t="s">
        <v>418</v>
      </c>
      <c r="I66" s="153">
        <f>I60</f>
        <v>1</v>
      </c>
      <c r="J66" s="153"/>
      <c r="K66" s="235">
        <f t="shared" si="0"/>
        <v>831499.17263730813</v>
      </c>
      <c r="L66" s="177"/>
      <c r="M66" s="16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row>
    <row r="67" spans="1:46">
      <c r="A67" s="457" t="s">
        <v>825</v>
      </c>
      <c r="B67" s="456" t="s">
        <v>826</v>
      </c>
      <c r="C67" s="192"/>
      <c r="D67" s="191" t="s">
        <v>827</v>
      </c>
      <c r="E67" s="191"/>
      <c r="F67" s="234">
        <v>0</v>
      </c>
      <c r="G67" s="480"/>
      <c r="H67" s="233" t="s">
        <v>418</v>
      </c>
      <c r="I67" s="481">
        <v>1</v>
      </c>
      <c r="J67" s="481"/>
      <c r="K67" s="846">
        <f t="shared" si="0"/>
        <v>0</v>
      </c>
      <c r="L67" s="177"/>
      <c r="M67" s="16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row>
    <row r="68" spans="1:46">
      <c r="A68" s="145">
        <v>23</v>
      </c>
      <c r="B68" s="456" t="s">
        <v>777</v>
      </c>
      <c r="C68" s="192"/>
      <c r="D68" s="191" t="s">
        <v>772</v>
      </c>
      <c r="E68" s="167"/>
      <c r="F68" s="234">
        <v>0</v>
      </c>
      <c r="G68" s="179"/>
      <c r="H68" s="152" t="s">
        <v>418</v>
      </c>
      <c r="I68" s="153">
        <f>I60</f>
        <v>1</v>
      </c>
      <c r="J68" s="153"/>
      <c r="K68" s="235">
        <f t="shared" si="0"/>
        <v>0</v>
      </c>
      <c r="L68" s="177"/>
      <c r="M68" s="16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row>
    <row r="69" spans="1:46">
      <c r="A69" s="145">
        <v>24</v>
      </c>
      <c r="B69" s="192" t="s">
        <v>778</v>
      </c>
      <c r="C69" s="192"/>
      <c r="D69" s="191" t="s">
        <v>779</v>
      </c>
      <c r="E69" s="167"/>
      <c r="F69" s="839">
        <f>'Att 4 - Rate Base'!K74</f>
        <v>0</v>
      </c>
      <c r="G69" s="179"/>
      <c r="H69" s="152" t="s">
        <v>405</v>
      </c>
      <c r="I69" s="182">
        <v>1</v>
      </c>
      <c r="J69" s="153"/>
      <c r="K69" s="235">
        <f t="shared" si="0"/>
        <v>0</v>
      </c>
      <c r="L69" s="177"/>
      <c r="M69" s="167"/>
    </row>
    <row r="70" spans="1:46">
      <c r="A70" s="145">
        <v>25</v>
      </c>
      <c r="B70" s="192" t="s">
        <v>118</v>
      </c>
      <c r="C70" s="192"/>
      <c r="D70" s="191" t="s">
        <v>780</v>
      </c>
      <c r="E70" s="167"/>
      <c r="F70" s="839">
        <f>'Att 4 - Rate Base'!F24</f>
        <v>0</v>
      </c>
      <c r="G70" s="179"/>
      <c r="H70" s="152" t="s">
        <v>405</v>
      </c>
      <c r="I70" s="182">
        <v>1</v>
      </c>
      <c r="J70" s="153"/>
      <c r="K70" s="235">
        <f t="shared" si="0"/>
        <v>0</v>
      </c>
      <c r="L70" s="177"/>
      <c r="M70" s="167"/>
    </row>
    <row r="71" spans="1:46">
      <c r="A71" s="145">
        <v>26</v>
      </c>
      <c r="B71" s="192" t="s">
        <v>153</v>
      </c>
      <c r="C71" s="192"/>
      <c r="D71" s="191" t="s">
        <v>781</v>
      </c>
      <c r="E71" s="167"/>
      <c r="F71" s="839">
        <f>'Att 4 - Rate Base'!D43</f>
        <v>0</v>
      </c>
      <c r="G71" s="179"/>
      <c r="H71" s="152" t="s">
        <v>405</v>
      </c>
      <c r="I71" s="182">
        <v>1</v>
      </c>
      <c r="J71" s="153"/>
      <c r="K71" s="235">
        <f t="shared" si="0"/>
        <v>0</v>
      </c>
      <c r="L71" s="152"/>
      <c r="M71" s="16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row>
    <row r="72" spans="1:46">
      <c r="A72" s="145">
        <v>27</v>
      </c>
      <c r="B72" s="192" t="s">
        <v>154</v>
      </c>
      <c r="C72" s="192"/>
      <c r="D72" s="191" t="s">
        <v>782</v>
      </c>
      <c r="E72" s="167"/>
      <c r="F72" s="839">
        <f>'Att 4 - Rate Base'!E43</f>
        <v>0</v>
      </c>
      <c r="G72" s="179"/>
      <c r="H72" s="152" t="s">
        <v>405</v>
      </c>
      <c r="I72" s="182">
        <v>1</v>
      </c>
      <c r="J72" s="153"/>
      <c r="K72" s="235">
        <f t="shared" si="0"/>
        <v>0</v>
      </c>
      <c r="L72" s="152"/>
      <c r="M72" s="16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row>
    <row r="73" spans="1:46">
      <c r="A73" s="145">
        <v>28</v>
      </c>
      <c r="B73" s="125" t="s">
        <v>783</v>
      </c>
      <c r="C73" s="125"/>
      <c r="D73" s="191" t="s">
        <v>784</v>
      </c>
      <c r="E73" s="167"/>
      <c r="F73" s="842">
        <f>SUM(F63:F72)</f>
        <v>-13503058.722357515</v>
      </c>
      <c r="G73" s="179"/>
      <c r="H73" s="152"/>
      <c r="I73" s="167"/>
      <c r="J73" s="167"/>
      <c r="K73" s="845">
        <f>SUM(K63:K72)</f>
        <v>-13503058.722357515</v>
      </c>
      <c r="L73" s="152"/>
      <c r="M73" s="167"/>
    </row>
    <row r="74" spans="1:46">
      <c r="A74" s="145"/>
      <c r="B74" s="131"/>
      <c r="C74" s="131"/>
      <c r="D74" s="167"/>
      <c r="E74" s="167"/>
      <c r="F74" s="839"/>
      <c r="G74" s="179"/>
      <c r="H74" s="152"/>
      <c r="I74" s="167"/>
      <c r="J74" s="167"/>
      <c r="K74" s="235"/>
      <c r="L74" s="152"/>
      <c r="M74" s="167"/>
    </row>
    <row r="75" spans="1:46">
      <c r="A75" s="145">
        <v>29</v>
      </c>
      <c r="B75" s="131" t="s">
        <v>657</v>
      </c>
      <c r="C75" s="131"/>
      <c r="D75" s="167" t="s">
        <v>658</v>
      </c>
      <c r="E75" s="167"/>
      <c r="F75" s="839">
        <f>'Att 4 - Rate Base'!G24</f>
        <v>0</v>
      </c>
      <c r="G75" s="179"/>
      <c r="H75" s="152" t="s">
        <v>399</v>
      </c>
      <c r="I75" s="153">
        <f>K170</f>
        <v>1</v>
      </c>
      <c r="J75" s="153"/>
      <c r="K75" s="235">
        <f>F75*I75</f>
        <v>0</v>
      </c>
      <c r="L75" s="152"/>
      <c r="M75" s="16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row>
    <row r="76" spans="1:46">
      <c r="A76" s="145"/>
      <c r="B76" s="131"/>
      <c r="C76" s="131"/>
      <c r="D76" s="167"/>
      <c r="E76" s="167"/>
      <c r="F76" s="841"/>
      <c r="G76" s="152"/>
      <c r="H76" s="152"/>
      <c r="I76" s="167"/>
      <c r="J76" s="167"/>
      <c r="K76" s="235"/>
      <c r="L76" s="152"/>
      <c r="M76" s="16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row>
    <row r="77" spans="1:46">
      <c r="A77" s="145">
        <v>30</v>
      </c>
      <c r="B77" s="131" t="s">
        <v>659</v>
      </c>
      <c r="C77" s="131"/>
      <c r="D77" s="167" t="s">
        <v>660</v>
      </c>
      <c r="E77" s="167"/>
      <c r="F77" s="841"/>
      <c r="G77" s="152"/>
      <c r="H77" s="152"/>
      <c r="I77" s="152"/>
      <c r="J77" s="152"/>
      <c r="K77" s="235"/>
      <c r="L77" s="177"/>
      <c r="M77" s="167"/>
    </row>
    <row r="78" spans="1:46">
      <c r="A78" s="145">
        <v>31</v>
      </c>
      <c r="B78" s="151" t="s">
        <v>661</v>
      </c>
      <c r="C78" s="151"/>
      <c r="D78" s="130" t="s">
        <v>662</v>
      </c>
      <c r="E78" s="167"/>
      <c r="F78" s="839">
        <f>(1/8)*(F111-F108)</f>
        <v>848890.33455415838</v>
      </c>
      <c r="G78" s="179"/>
      <c r="H78" s="152"/>
      <c r="I78" s="167"/>
      <c r="J78" s="167"/>
      <c r="K78" s="839">
        <f>(1/8)*(K111-K108)</f>
        <v>848890.33455415838</v>
      </c>
      <c r="L78" s="152"/>
      <c r="M78" s="167"/>
    </row>
    <row r="79" spans="1:46">
      <c r="A79" s="145">
        <v>32</v>
      </c>
      <c r="B79" s="151" t="s">
        <v>663</v>
      </c>
      <c r="C79" s="151"/>
      <c r="D79" s="167" t="s">
        <v>664</v>
      </c>
      <c r="E79" s="167"/>
      <c r="F79" s="839">
        <f>'Att 4 - Rate Base'!H24</f>
        <v>867801</v>
      </c>
      <c r="G79" s="179"/>
      <c r="H79" s="152" t="s">
        <v>399</v>
      </c>
      <c r="I79" s="153">
        <f>K170</f>
        <v>1</v>
      </c>
      <c r="J79" s="153"/>
      <c r="K79" s="235">
        <f>F79*I79</f>
        <v>867801</v>
      </c>
      <c r="L79" s="152"/>
      <c r="M79" s="16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row>
    <row r="80" spans="1:46">
      <c r="A80" s="145">
        <v>33</v>
      </c>
      <c r="B80" s="151" t="s">
        <v>665</v>
      </c>
      <c r="C80" s="151"/>
      <c r="D80" s="167" t="s">
        <v>666</v>
      </c>
      <c r="E80" s="167"/>
      <c r="F80" s="839">
        <f>'Att 4 - Rate Base'!I24</f>
        <v>667218.32230769226</v>
      </c>
      <c r="G80" s="179"/>
      <c r="H80" s="152" t="s">
        <v>419</v>
      </c>
      <c r="I80" s="153">
        <f>I46</f>
        <v>1</v>
      </c>
      <c r="J80" s="153"/>
      <c r="K80" s="235">
        <f>F80*I80</f>
        <v>667218.32230769226</v>
      </c>
      <c r="L80" s="152"/>
      <c r="M80" s="16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row>
    <row r="81" spans="1:46">
      <c r="A81" s="145">
        <v>34</v>
      </c>
      <c r="B81" s="131" t="s">
        <v>667</v>
      </c>
      <c r="C81" s="131"/>
      <c r="D81" s="167" t="s">
        <v>668</v>
      </c>
      <c r="E81" s="167"/>
      <c r="F81" s="842">
        <f>SUM(F78:F80)</f>
        <v>2383909.6568618505</v>
      </c>
      <c r="G81" s="179"/>
      <c r="H81" s="130"/>
      <c r="I81" s="167"/>
      <c r="J81" s="167"/>
      <c r="K81" s="845">
        <f>SUM(K78:K80)</f>
        <v>2383909.6568618505</v>
      </c>
      <c r="L81" s="167"/>
      <c r="M81" s="167"/>
    </row>
    <row r="82" spans="1:46">
      <c r="A82" s="145"/>
      <c r="B82" s="131"/>
      <c r="C82" s="131"/>
      <c r="D82" s="167"/>
      <c r="E82" s="167"/>
      <c r="F82" s="843"/>
      <c r="G82" s="167"/>
      <c r="H82" s="167"/>
      <c r="I82" s="167"/>
      <c r="J82" s="167"/>
      <c r="K82" s="847"/>
      <c r="L82" s="152"/>
      <c r="M82" s="167"/>
    </row>
    <row r="83" spans="1:46" ht="12.75" thickBot="1">
      <c r="A83" s="145">
        <v>35</v>
      </c>
      <c r="B83" s="131" t="s">
        <v>669</v>
      </c>
      <c r="C83" s="131"/>
      <c r="D83" s="167" t="s">
        <v>670</v>
      </c>
      <c r="E83" s="167"/>
      <c r="F83" s="844">
        <f>F60+F73+F75+F81</f>
        <v>129290858.46375667</v>
      </c>
      <c r="G83" s="179"/>
      <c r="H83" s="167"/>
      <c r="I83" s="167"/>
      <c r="J83" s="167"/>
      <c r="K83" s="848">
        <f>K60+K73+K75+K81</f>
        <v>129290858.46375667</v>
      </c>
      <c r="L83" s="167"/>
      <c r="M83" s="16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row>
    <row r="84" spans="1:46" ht="12.75" thickTop="1">
      <c r="B84" s="125" t="s">
        <v>407</v>
      </c>
      <c r="C84" s="125"/>
      <c r="K84" s="849"/>
    </row>
    <row r="85" spans="1:46">
      <c r="B85" s="125"/>
      <c r="C85" s="125"/>
      <c r="M85" s="163" t="s">
        <v>420</v>
      </c>
    </row>
    <row r="86" spans="1:46">
      <c r="A86" s="924" t="s">
        <v>448</v>
      </c>
      <c r="B86" s="924"/>
      <c r="C86" s="924"/>
      <c r="D86" s="924"/>
      <c r="E86" s="924"/>
      <c r="F86" s="924"/>
      <c r="G86" s="924"/>
      <c r="H86" s="924"/>
      <c r="I86" s="924"/>
      <c r="J86" s="924"/>
      <c r="K86" s="924"/>
      <c r="L86" s="924"/>
      <c r="M86" s="924"/>
    </row>
    <row r="87" spans="1:46">
      <c r="A87" s="922" t="s">
        <v>609</v>
      </c>
      <c r="B87" s="922"/>
      <c r="C87" s="922"/>
      <c r="D87" s="922"/>
      <c r="E87" s="922"/>
      <c r="F87" s="922"/>
      <c r="G87" s="922"/>
      <c r="H87" s="922"/>
      <c r="I87" s="922"/>
      <c r="J87" s="922"/>
      <c r="K87" s="922"/>
      <c r="L87" s="922"/>
      <c r="M87" s="922"/>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row>
    <row r="88" spans="1:46">
      <c r="A88" s="923" t="s">
        <v>742</v>
      </c>
      <c r="B88" s="924"/>
      <c r="C88" s="924"/>
      <c r="D88" s="924"/>
      <c r="E88" s="924"/>
      <c r="F88" s="924"/>
      <c r="G88" s="924"/>
      <c r="H88" s="924"/>
      <c r="I88" s="924"/>
      <c r="J88" s="924"/>
      <c r="K88" s="924"/>
      <c r="L88" s="924"/>
      <c r="M88" s="924"/>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row>
    <row r="89" spans="1:46">
      <c r="H89" s="168"/>
      <c r="I89" s="168"/>
      <c r="J89" s="168"/>
      <c r="K89" s="168"/>
      <c r="L89" s="168"/>
      <c r="M89" s="163" t="str">
        <f>$M$5</f>
        <v>For the 12 months ended</v>
      </c>
    </row>
    <row r="90" spans="1:46">
      <c r="H90" s="168"/>
      <c r="I90" s="168"/>
      <c r="J90" s="168"/>
      <c r="K90" s="168"/>
      <c r="L90" s="168"/>
      <c r="M90" s="851">
        <f>$M$6</f>
        <v>46387</v>
      </c>
    </row>
    <row r="91" spans="1:46">
      <c r="H91" s="168"/>
      <c r="I91" s="168"/>
      <c r="J91" s="168"/>
      <c r="K91" s="168"/>
      <c r="L91" s="168"/>
      <c r="M91" s="16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row>
    <row r="92" spans="1:46">
      <c r="A92" s="133" t="s">
        <v>70</v>
      </c>
      <c r="B92" s="132" t="s">
        <v>392</v>
      </c>
      <c r="C92" s="132"/>
      <c r="D92" s="132" t="s">
        <v>393</v>
      </c>
      <c r="E92" s="132"/>
      <c r="F92" s="132" t="s">
        <v>394</v>
      </c>
      <c r="G92" s="132"/>
      <c r="H92" s="183"/>
      <c r="I92" s="183" t="s">
        <v>395</v>
      </c>
      <c r="J92" s="183"/>
      <c r="K92" s="183" t="s">
        <v>396</v>
      </c>
      <c r="L92" s="183"/>
      <c r="M92" s="168"/>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row>
    <row r="93" spans="1:46">
      <c r="A93" s="135" t="s">
        <v>385</v>
      </c>
      <c r="B93" s="164"/>
      <c r="C93" s="164"/>
      <c r="D93" s="137" t="s">
        <v>391</v>
      </c>
      <c r="E93" s="138"/>
      <c r="F93" s="140" t="s">
        <v>412</v>
      </c>
      <c r="G93" s="165"/>
      <c r="H93" s="928" t="s">
        <v>95</v>
      </c>
      <c r="I93" s="928"/>
      <c r="J93" s="184"/>
      <c r="K93" s="185" t="s">
        <v>413</v>
      </c>
      <c r="L93" s="184"/>
      <c r="M93" s="186"/>
    </row>
    <row r="94" spans="1:46">
      <c r="A94" s="143"/>
      <c r="B94" s="164" t="s">
        <v>421</v>
      </c>
      <c r="C94" s="164"/>
      <c r="D94" s="138"/>
      <c r="E94" s="138"/>
      <c r="F94" s="187"/>
      <c r="G94" s="187"/>
      <c r="H94" s="184"/>
      <c r="I94" s="184"/>
      <c r="J94" s="184"/>
      <c r="K94" s="188" t="s">
        <v>414</v>
      </c>
      <c r="L94" s="188"/>
      <c r="M94" s="186"/>
    </row>
    <row r="95" spans="1:46">
      <c r="A95" s="161">
        <v>1</v>
      </c>
      <c r="B95" s="151" t="s">
        <v>413</v>
      </c>
      <c r="C95" s="151"/>
      <c r="D95" s="168" t="s">
        <v>422</v>
      </c>
      <c r="E95" s="168"/>
      <c r="F95" s="852">
        <v>4166435.7757594138</v>
      </c>
      <c r="G95" s="167"/>
      <c r="H95" s="152" t="s">
        <v>399</v>
      </c>
      <c r="I95" s="153">
        <f>K170</f>
        <v>1</v>
      </c>
      <c r="J95" s="153"/>
      <c r="K95" s="237">
        <f t="shared" ref="K95:K102" si="1">F95*I95</f>
        <v>4166435.7757594138</v>
      </c>
      <c r="L95" s="190"/>
      <c r="M95" s="168"/>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row>
    <row r="96" spans="1:46">
      <c r="A96" s="145">
        <v>2</v>
      </c>
      <c r="B96" s="151" t="s">
        <v>671</v>
      </c>
      <c r="C96" s="151"/>
      <c r="D96" s="167" t="s">
        <v>672</v>
      </c>
      <c r="E96" s="167"/>
      <c r="F96" s="852">
        <v>78569.999999999985</v>
      </c>
      <c r="G96" s="167"/>
      <c r="H96" s="152" t="s">
        <v>399</v>
      </c>
      <c r="I96" s="153">
        <f>K170</f>
        <v>1</v>
      </c>
      <c r="J96" s="153"/>
      <c r="K96" s="237">
        <f t="shared" si="1"/>
        <v>78569.999999999985</v>
      </c>
      <c r="L96" s="190"/>
      <c r="M96" s="16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row>
    <row r="97" spans="1:46">
      <c r="A97" s="145">
        <v>3</v>
      </c>
      <c r="B97" s="151" t="s">
        <v>673</v>
      </c>
      <c r="C97" s="151"/>
      <c r="D97" s="167" t="s">
        <v>674</v>
      </c>
      <c r="E97" s="167"/>
      <c r="F97" s="852">
        <v>0</v>
      </c>
      <c r="G97" s="167"/>
      <c r="H97" s="152" t="s">
        <v>399</v>
      </c>
      <c r="I97" s="153">
        <f>K170</f>
        <v>1</v>
      </c>
      <c r="J97" s="153"/>
      <c r="K97" s="237">
        <f t="shared" si="1"/>
        <v>0</v>
      </c>
      <c r="L97" s="190"/>
      <c r="M97" s="167"/>
    </row>
    <row r="98" spans="1:46">
      <c r="A98" s="145">
        <v>4</v>
      </c>
      <c r="B98" s="131" t="s">
        <v>675</v>
      </c>
      <c r="C98" s="131"/>
      <c r="D98" s="167" t="s">
        <v>676</v>
      </c>
      <c r="E98" s="167"/>
      <c r="F98" s="852">
        <v>2624686.9006738537</v>
      </c>
      <c r="G98" s="167"/>
      <c r="H98" s="152" t="s">
        <v>434</v>
      </c>
      <c r="I98" s="153">
        <f>K179</f>
        <v>1</v>
      </c>
      <c r="J98" s="153"/>
      <c r="K98" s="237">
        <f t="shared" si="1"/>
        <v>2624686.9006738537</v>
      </c>
      <c r="L98" s="190"/>
      <c r="M98" s="167"/>
    </row>
    <row r="99" spans="1:46">
      <c r="A99" s="145">
        <v>5</v>
      </c>
      <c r="B99" s="151" t="s">
        <v>677</v>
      </c>
      <c r="C99" s="151"/>
      <c r="D99" s="191" t="s">
        <v>553</v>
      </c>
      <c r="E99" s="167"/>
      <c r="F99" s="852">
        <v>0</v>
      </c>
      <c r="G99" s="167"/>
      <c r="H99" s="152" t="s">
        <v>434</v>
      </c>
      <c r="I99" s="153">
        <f>K179</f>
        <v>1</v>
      </c>
      <c r="J99" s="153"/>
      <c r="K99" s="237">
        <f t="shared" si="1"/>
        <v>0</v>
      </c>
      <c r="L99" s="190"/>
      <c r="M99" s="16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row>
    <row r="100" spans="1:46">
      <c r="A100" s="145">
        <v>6</v>
      </c>
      <c r="B100" s="192" t="s">
        <v>607</v>
      </c>
      <c r="C100" s="151"/>
      <c r="D100" s="167" t="s">
        <v>678</v>
      </c>
      <c r="E100" s="167"/>
      <c r="F100" s="852">
        <v>0</v>
      </c>
      <c r="G100" s="167"/>
      <c r="H100" s="152" t="s">
        <v>434</v>
      </c>
      <c r="I100" s="153">
        <f>K179</f>
        <v>1</v>
      </c>
      <c r="J100" s="153"/>
      <c r="K100" s="237">
        <f t="shared" si="1"/>
        <v>0</v>
      </c>
      <c r="L100" s="190"/>
      <c r="M100" s="16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row>
    <row r="101" spans="1:46">
      <c r="A101" s="145">
        <v>7</v>
      </c>
      <c r="B101" s="151" t="s">
        <v>679</v>
      </c>
      <c r="C101" s="151"/>
      <c r="D101" s="167" t="s">
        <v>678</v>
      </c>
      <c r="E101" s="167"/>
      <c r="F101" s="852">
        <v>27700.851607379995</v>
      </c>
      <c r="G101" s="167"/>
      <c r="H101" s="152" t="s">
        <v>434</v>
      </c>
      <c r="I101" s="153">
        <f>K179</f>
        <v>1</v>
      </c>
      <c r="J101" s="153"/>
      <c r="K101" s="237">
        <f t="shared" si="1"/>
        <v>27700.851607379995</v>
      </c>
      <c r="L101" s="190"/>
      <c r="M101" s="167"/>
    </row>
    <row r="102" spans="1:46">
      <c r="A102" s="145">
        <v>8</v>
      </c>
      <c r="B102" s="151" t="s">
        <v>680</v>
      </c>
      <c r="C102" s="151"/>
      <c r="D102" s="130" t="s">
        <v>678</v>
      </c>
      <c r="E102" s="167"/>
      <c r="F102" s="852">
        <v>0</v>
      </c>
      <c r="G102" s="167"/>
      <c r="H102" s="152" t="s">
        <v>434</v>
      </c>
      <c r="I102" s="153">
        <f>K179</f>
        <v>1</v>
      </c>
      <c r="J102" s="153"/>
      <c r="K102" s="237">
        <f t="shared" si="1"/>
        <v>0</v>
      </c>
      <c r="L102" s="190"/>
      <c r="M102" s="167"/>
    </row>
    <row r="103" spans="1:46">
      <c r="A103" s="193">
        <v>9</v>
      </c>
      <c r="B103" s="131"/>
      <c r="C103" s="131"/>
      <c r="D103" s="167"/>
      <c r="E103" s="167"/>
      <c r="F103" s="239"/>
      <c r="G103" s="167"/>
      <c r="H103" s="152"/>
      <c r="I103" s="167"/>
      <c r="J103" s="167"/>
      <c r="K103" s="237"/>
      <c r="L103" s="195"/>
      <c r="M103" s="16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row>
    <row r="104" spans="1:46">
      <c r="A104" s="145">
        <v>10</v>
      </c>
      <c r="B104" s="151" t="s">
        <v>681</v>
      </c>
      <c r="C104" s="151"/>
      <c r="D104" s="167" t="s">
        <v>682</v>
      </c>
      <c r="E104" s="167"/>
      <c r="F104" s="852">
        <f>F101</f>
        <v>27700.851607379995</v>
      </c>
      <c r="G104" s="167"/>
      <c r="H104" s="152" t="s">
        <v>399</v>
      </c>
      <c r="I104" s="153">
        <f>K170</f>
        <v>1</v>
      </c>
      <c r="J104" s="153"/>
      <c r="K104" s="237">
        <f>F104*I104</f>
        <v>27700.851607379995</v>
      </c>
      <c r="L104" s="190"/>
      <c r="M104" s="16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row>
    <row r="105" spans="1:46">
      <c r="A105" s="193">
        <v>11</v>
      </c>
      <c r="B105" s="131"/>
      <c r="C105" s="131"/>
      <c r="D105" s="167"/>
      <c r="E105" s="167"/>
      <c r="F105" s="239"/>
      <c r="G105" s="167"/>
      <c r="H105" s="152"/>
      <c r="I105" s="167"/>
      <c r="J105" s="167"/>
      <c r="K105" s="237"/>
      <c r="L105" s="195"/>
      <c r="M105" s="167"/>
    </row>
    <row r="106" spans="1:46">
      <c r="A106" s="145">
        <v>12</v>
      </c>
      <c r="B106" s="151" t="s">
        <v>683</v>
      </c>
      <c r="C106" s="151"/>
      <c r="D106" s="167" t="s">
        <v>684</v>
      </c>
      <c r="E106" s="167"/>
      <c r="F106" s="852">
        <v>0</v>
      </c>
      <c r="G106" s="167"/>
      <c r="H106" s="152" t="s">
        <v>405</v>
      </c>
      <c r="I106" s="182">
        <v>1</v>
      </c>
      <c r="J106" s="153"/>
      <c r="K106" s="237">
        <f>F106*I106</f>
        <v>0</v>
      </c>
      <c r="L106" s="190"/>
      <c r="M106" s="167"/>
    </row>
    <row r="107" spans="1:46">
      <c r="A107" s="145">
        <v>13</v>
      </c>
      <c r="B107" s="131" t="s">
        <v>685</v>
      </c>
      <c r="C107" s="131"/>
      <c r="D107" s="167"/>
      <c r="E107" s="167"/>
      <c r="F107" s="239"/>
      <c r="G107" s="167"/>
      <c r="H107" s="152"/>
      <c r="I107" s="167"/>
      <c r="J107" s="167"/>
      <c r="K107" s="237"/>
      <c r="L107" s="167"/>
      <c r="M107" s="167"/>
      <c r="N107" s="127"/>
      <c r="O107" s="127"/>
      <c r="P107" s="127"/>
      <c r="Q107" s="127"/>
      <c r="R107" s="127"/>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row>
    <row r="108" spans="1:46">
      <c r="A108" s="145">
        <v>14</v>
      </c>
      <c r="B108" s="151" t="s">
        <v>686</v>
      </c>
      <c r="C108" s="151"/>
      <c r="D108" s="167" t="s">
        <v>687</v>
      </c>
      <c r="E108" s="167"/>
      <c r="F108" s="852">
        <v>0</v>
      </c>
      <c r="G108" s="167"/>
      <c r="H108" s="152" t="s">
        <v>405</v>
      </c>
      <c r="I108" s="182">
        <v>1</v>
      </c>
      <c r="J108" s="153"/>
      <c r="K108" s="237">
        <f>F108*I108</f>
        <v>0</v>
      </c>
      <c r="L108" s="190"/>
      <c r="M108" s="16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row>
    <row r="109" spans="1:46">
      <c r="A109" s="145">
        <v>15</v>
      </c>
      <c r="B109" s="196" t="s">
        <v>688</v>
      </c>
      <c r="C109" s="151"/>
      <c r="D109" s="130" t="s">
        <v>541</v>
      </c>
      <c r="E109" s="167"/>
      <c r="F109" s="852">
        <f>F96-F108</f>
        <v>78569.999999999985</v>
      </c>
      <c r="G109" s="167"/>
      <c r="H109" s="152" t="s">
        <v>399</v>
      </c>
      <c r="I109" s="153">
        <f>K170</f>
        <v>1</v>
      </c>
      <c r="J109" s="153"/>
      <c r="K109" s="237">
        <f>F109*I109</f>
        <v>78569.999999999985</v>
      </c>
      <c r="L109" s="190"/>
      <c r="M109" s="167"/>
    </row>
    <row r="110" spans="1:46">
      <c r="A110" s="145">
        <v>16</v>
      </c>
      <c r="B110" s="131" t="s">
        <v>689</v>
      </c>
      <c r="C110" s="131"/>
      <c r="D110" s="191" t="s">
        <v>246</v>
      </c>
      <c r="E110" s="191"/>
      <c r="F110" s="853">
        <f>SUM(F108:F109)</f>
        <v>78569.999999999985</v>
      </c>
      <c r="G110" s="194"/>
      <c r="H110" s="152"/>
      <c r="I110" s="167"/>
      <c r="J110" s="167"/>
      <c r="K110" s="237">
        <f>SUM(K108:K109)</f>
        <v>78569.999999999985</v>
      </c>
      <c r="L110" s="190"/>
      <c r="M110" s="167"/>
    </row>
    <row r="111" spans="1:46">
      <c r="A111" s="145">
        <v>17</v>
      </c>
      <c r="B111" s="131" t="s">
        <v>690</v>
      </c>
      <c r="C111" s="131"/>
      <c r="D111" s="919" t="s">
        <v>604</v>
      </c>
      <c r="E111" s="167"/>
      <c r="F111" s="237">
        <f>F95+F98+F104+F105+F106+F110-F96-F97-SUM(F99:F103)</f>
        <v>6791122.6764332671</v>
      </c>
      <c r="G111" s="190"/>
      <c r="H111" s="152"/>
      <c r="I111" s="167"/>
      <c r="J111" s="167"/>
      <c r="K111" s="855">
        <f>K95+K98+K104+K105+K106+K110-K96-K97-SUM(K99:K103)</f>
        <v>6791122.6764332671</v>
      </c>
      <c r="L111" s="190"/>
      <c r="M111" s="167"/>
      <c r="N111" s="127"/>
      <c r="O111" s="127"/>
      <c r="P111" s="127"/>
      <c r="Q111" s="127"/>
      <c r="R111" s="127"/>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row>
    <row r="112" spans="1:46">
      <c r="A112" s="145"/>
      <c r="B112" s="131"/>
      <c r="C112" s="131"/>
      <c r="D112" s="920"/>
      <c r="E112" s="167"/>
      <c r="F112" s="239"/>
      <c r="G112" s="167"/>
      <c r="H112" s="152"/>
      <c r="I112" s="167"/>
      <c r="J112" s="167"/>
      <c r="K112" s="237"/>
      <c r="L112" s="190"/>
      <c r="M112" s="16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row>
    <row r="113" spans="1:46">
      <c r="A113" s="145">
        <v>18</v>
      </c>
      <c r="B113" s="131" t="s">
        <v>691</v>
      </c>
      <c r="C113" s="131"/>
      <c r="D113" s="167" t="s">
        <v>632</v>
      </c>
      <c r="E113" s="167"/>
      <c r="F113" s="239"/>
      <c r="G113" s="167"/>
      <c r="H113" s="152"/>
      <c r="I113" s="167"/>
      <c r="J113" s="167"/>
      <c r="K113" s="237"/>
      <c r="L113" s="167"/>
      <c r="M113" s="167"/>
    </row>
    <row r="114" spans="1:46">
      <c r="A114" s="145">
        <v>19</v>
      </c>
      <c r="B114" s="151" t="s">
        <v>635</v>
      </c>
      <c r="C114" s="151"/>
      <c r="D114" s="167" t="s">
        <v>692</v>
      </c>
      <c r="E114" s="167"/>
      <c r="F114" s="852">
        <f>'Att 4 - Rate Base'!J23-'Att 4 - Rate Base'!J11</f>
        <v>3501661.9037100077</v>
      </c>
      <c r="G114" s="167"/>
      <c r="H114" s="152" t="s">
        <v>399</v>
      </c>
      <c r="I114" s="153">
        <f>K170</f>
        <v>1</v>
      </c>
      <c r="J114" s="153"/>
      <c r="K114" s="237">
        <f>F114*I114</f>
        <v>3501661.9037100077</v>
      </c>
      <c r="L114" s="190"/>
      <c r="M114" s="167"/>
    </row>
    <row r="115" spans="1:46">
      <c r="A115" s="145">
        <v>20</v>
      </c>
      <c r="B115" s="151" t="s">
        <v>639</v>
      </c>
      <c r="C115" s="151"/>
      <c r="D115" s="167" t="s">
        <v>693</v>
      </c>
      <c r="E115" s="167"/>
      <c r="F115" s="852">
        <f>'Att 4 - Rate Base'!K23-'Att 4 - Rate Base'!K11</f>
        <v>78804.925887999823</v>
      </c>
      <c r="G115" s="167"/>
      <c r="H115" s="152" t="s">
        <v>434</v>
      </c>
      <c r="I115" s="153">
        <f>K179</f>
        <v>1</v>
      </c>
      <c r="J115" s="153"/>
      <c r="K115" s="237">
        <f>F115*I115</f>
        <v>78804.925887999823</v>
      </c>
      <c r="L115" s="190"/>
      <c r="M115" s="167"/>
      <c r="N115" s="127"/>
      <c r="O115" s="127"/>
      <c r="P115" s="127"/>
      <c r="Q115" s="127"/>
      <c r="R115" s="127"/>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row>
    <row r="116" spans="1:46">
      <c r="A116" s="145">
        <v>21</v>
      </c>
      <c r="B116" s="151" t="s">
        <v>694</v>
      </c>
      <c r="C116" s="151"/>
      <c r="D116" s="167" t="s">
        <v>695</v>
      </c>
      <c r="E116" s="167"/>
      <c r="F116" s="854">
        <v>0</v>
      </c>
      <c r="G116" s="167"/>
      <c r="H116" s="152" t="s">
        <v>405</v>
      </c>
      <c r="I116" s="182">
        <v>1</v>
      </c>
      <c r="J116" s="153"/>
      <c r="K116" s="237">
        <f>F116*I116</f>
        <v>0</v>
      </c>
      <c r="L116" s="190"/>
      <c r="M116" s="16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row>
    <row r="117" spans="1:46">
      <c r="A117" s="145">
        <v>22</v>
      </c>
      <c r="B117" s="131" t="s">
        <v>696</v>
      </c>
      <c r="C117" s="131"/>
      <c r="D117" s="191" t="s">
        <v>247</v>
      </c>
      <c r="E117" s="191"/>
      <c r="F117" s="239">
        <f>SUM(F114:F116)</f>
        <v>3580466.8295980077</v>
      </c>
      <c r="G117" s="167"/>
      <c r="H117" s="152"/>
      <c r="I117" s="167"/>
      <c r="J117" s="167"/>
      <c r="K117" s="855">
        <f>SUM(K114:K116)</f>
        <v>3580466.8295980077</v>
      </c>
      <c r="L117" s="190"/>
      <c r="M117" s="167"/>
    </row>
    <row r="118" spans="1:46">
      <c r="A118" s="145"/>
      <c r="B118" s="131"/>
      <c r="C118" s="131"/>
      <c r="D118" s="167"/>
      <c r="E118" s="167"/>
      <c r="F118" s="239"/>
      <c r="G118" s="167"/>
      <c r="H118" s="152"/>
      <c r="I118" s="167"/>
      <c r="J118" s="167"/>
      <c r="K118" s="237"/>
      <c r="L118" s="190"/>
      <c r="M118" s="167"/>
    </row>
    <row r="119" spans="1:46">
      <c r="A119" s="145">
        <v>23</v>
      </c>
      <c r="B119" s="131" t="s">
        <v>697</v>
      </c>
      <c r="C119" s="131"/>
      <c r="D119" s="167"/>
      <c r="E119" s="167"/>
      <c r="F119" s="239"/>
      <c r="G119" s="167"/>
      <c r="H119" s="152"/>
      <c r="I119" s="167"/>
      <c r="J119" s="167"/>
      <c r="K119" s="237"/>
      <c r="L119" s="167"/>
      <c r="M119" s="167"/>
      <c r="N119" s="127"/>
      <c r="O119" s="127"/>
      <c r="P119" s="127"/>
      <c r="Q119" s="127"/>
      <c r="R119" s="127"/>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row>
    <row r="120" spans="1:46">
      <c r="A120" s="145">
        <v>24</v>
      </c>
      <c r="B120" s="151" t="s">
        <v>698</v>
      </c>
      <c r="C120" s="151"/>
      <c r="D120" s="167"/>
      <c r="E120" s="167"/>
      <c r="F120" s="239"/>
      <c r="G120" s="167"/>
      <c r="H120" s="152"/>
      <c r="I120" s="167"/>
      <c r="J120" s="167"/>
      <c r="K120" s="237"/>
      <c r="L120" s="167"/>
      <c r="M120" s="167"/>
      <c r="N120" s="127"/>
      <c r="O120" s="127"/>
      <c r="P120" s="127"/>
      <c r="Q120" s="127"/>
      <c r="R120" s="127"/>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row>
    <row r="121" spans="1:46">
      <c r="A121" s="145">
        <v>25</v>
      </c>
      <c r="B121" s="198" t="s">
        <v>699</v>
      </c>
      <c r="C121" s="198"/>
      <c r="D121" s="191" t="s">
        <v>1020</v>
      </c>
      <c r="E121" s="167"/>
      <c r="F121" s="852">
        <v>168604.7345793882</v>
      </c>
      <c r="G121" s="167"/>
      <c r="H121" s="152" t="s">
        <v>434</v>
      </c>
      <c r="I121" s="153">
        <f>K179</f>
        <v>1</v>
      </c>
      <c r="J121" s="153"/>
      <c r="K121" s="237">
        <f>F121*I121</f>
        <v>168604.7345793882</v>
      </c>
      <c r="L121" s="190"/>
      <c r="M121" s="167"/>
    </row>
    <row r="122" spans="1:46" ht="24">
      <c r="A122" s="146">
        <v>26</v>
      </c>
      <c r="B122" s="199" t="s">
        <v>700</v>
      </c>
      <c r="C122" s="198"/>
      <c r="D122" s="191" t="s">
        <v>1020</v>
      </c>
      <c r="E122" s="167"/>
      <c r="F122" s="852"/>
      <c r="G122" s="167"/>
      <c r="H122" s="152" t="s">
        <v>434</v>
      </c>
      <c r="I122" s="153">
        <f>K179</f>
        <v>1</v>
      </c>
      <c r="J122" s="153"/>
      <c r="K122" s="237">
        <f>F122*I122</f>
        <v>0</v>
      </c>
      <c r="L122" s="190"/>
      <c r="M122" s="167"/>
    </row>
    <row r="123" spans="1:46">
      <c r="A123" s="146">
        <v>27</v>
      </c>
      <c r="B123" s="151" t="s">
        <v>423</v>
      </c>
      <c r="C123" s="151"/>
      <c r="D123" s="130"/>
      <c r="E123" s="167"/>
      <c r="F123" s="239"/>
      <c r="G123" s="167"/>
      <c r="H123" s="152"/>
      <c r="I123" s="167"/>
      <c r="J123" s="167"/>
      <c r="K123" s="237"/>
      <c r="L123" s="167"/>
      <c r="M123" s="167"/>
      <c r="N123" s="127"/>
      <c r="O123" s="127"/>
      <c r="P123" s="127"/>
      <c r="Q123" s="127"/>
      <c r="R123" s="127"/>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row>
    <row r="124" spans="1:46">
      <c r="A124" s="145">
        <v>28</v>
      </c>
      <c r="B124" s="198" t="s">
        <v>701</v>
      </c>
      <c r="C124" s="198"/>
      <c r="D124" s="191" t="s">
        <v>1020</v>
      </c>
      <c r="E124" s="167"/>
      <c r="F124" s="852">
        <v>1101300</v>
      </c>
      <c r="G124" s="167"/>
      <c r="H124" s="152" t="s">
        <v>419</v>
      </c>
      <c r="I124" s="153">
        <f>I46</f>
        <v>1</v>
      </c>
      <c r="J124" s="153"/>
      <c r="K124" s="237">
        <f>F124*I124</f>
        <v>1101300</v>
      </c>
      <c r="L124" s="190"/>
      <c r="M124" s="167"/>
      <c r="N124" s="127"/>
      <c r="O124" s="127"/>
      <c r="P124" s="127"/>
      <c r="Q124" s="127"/>
      <c r="R124" s="127"/>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row>
    <row r="125" spans="1:46">
      <c r="A125" s="145">
        <v>29</v>
      </c>
      <c r="B125" s="198" t="s">
        <v>702</v>
      </c>
      <c r="C125" s="198"/>
      <c r="D125" s="191" t="s">
        <v>1020</v>
      </c>
      <c r="E125" s="167"/>
      <c r="F125" s="852"/>
      <c r="G125" s="167"/>
      <c r="H125" s="152" t="s">
        <v>379</v>
      </c>
      <c r="I125" s="172">
        <v>0</v>
      </c>
      <c r="J125" s="172"/>
      <c r="K125" s="237">
        <f>F125*I125</f>
        <v>0</v>
      </c>
      <c r="L125" s="190"/>
      <c r="M125" s="167"/>
    </row>
    <row r="126" spans="1:46">
      <c r="A126" s="145">
        <v>30</v>
      </c>
      <c r="B126" s="198" t="s">
        <v>703</v>
      </c>
      <c r="C126" s="198"/>
      <c r="D126" s="191" t="s">
        <v>1020</v>
      </c>
      <c r="E126" s="167"/>
      <c r="F126" s="852"/>
      <c r="G126" s="167"/>
      <c r="H126" s="152" t="s">
        <v>419</v>
      </c>
      <c r="I126" s="153">
        <f>I46</f>
        <v>1</v>
      </c>
      <c r="J126" s="153"/>
      <c r="K126" s="237">
        <f>F126*I126</f>
        <v>0</v>
      </c>
      <c r="L126" s="190"/>
      <c r="M126" s="167"/>
    </row>
    <row r="127" spans="1:46">
      <c r="A127" s="145">
        <v>31</v>
      </c>
      <c r="B127" s="198" t="s">
        <v>704</v>
      </c>
      <c r="C127" s="198"/>
      <c r="D127" s="191" t="s">
        <v>1020</v>
      </c>
      <c r="E127" s="167"/>
      <c r="F127" s="854"/>
      <c r="G127" s="167"/>
      <c r="H127" s="152" t="s">
        <v>419</v>
      </c>
      <c r="I127" s="153">
        <f>I46</f>
        <v>1</v>
      </c>
      <c r="J127" s="153"/>
      <c r="K127" s="843">
        <f>F127*I127</f>
        <v>0</v>
      </c>
      <c r="L127" s="190"/>
      <c r="M127" s="16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row>
    <row r="128" spans="1:46">
      <c r="A128" s="156">
        <v>32</v>
      </c>
      <c r="B128" s="136" t="s">
        <v>705</v>
      </c>
      <c r="C128" s="136"/>
      <c r="D128" s="178" t="s">
        <v>706</v>
      </c>
      <c r="E128" s="178"/>
      <c r="F128" s="237">
        <f>SUM(F121:F127)</f>
        <v>1269904.7345793883</v>
      </c>
      <c r="G128" s="167"/>
      <c r="H128" s="152"/>
      <c r="I128" s="178"/>
      <c r="J128" s="178"/>
      <c r="K128" s="237">
        <f>SUM(K121:K127)</f>
        <v>1269904.7345793883</v>
      </c>
      <c r="L128" s="190"/>
      <c r="M128" s="178"/>
    </row>
    <row r="129" spans="1:46">
      <c r="A129" s="156"/>
      <c r="B129" s="136"/>
      <c r="C129" s="136"/>
      <c r="D129" s="178"/>
      <c r="E129" s="178"/>
      <c r="F129" s="194"/>
      <c r="G129" s="167"/>
      <c r="H129" s="152"/>
      <c r="I129" s="178"/>
      <c r="J129" s="178"/>
      <c r="K129" s="190"/>
      <c r="L129" s="190"/>
      <c r="M129" s="178"/>
    </row>
    <row r="130" spans="1:46">
      <c r="A130" s="156">
        <v>33</v>
      </c>
      <c r="B130" s="458" t="s">
        <v>785</v>
      </c>
      <c r="C130" s="136"/>
      <c r="D130" s="167" t="s">
        <v>707</v>
      </c>
      <c r="E130" s="167"/>
      <c r="G130" s="167"/>
      <c r="H130" s="152"/>
      <c r="I130" s="167"/>
      <c r="J130" s="167"/>
      <c r="K130" s="167"/>
      <c r="L130" s="167"/>
      <c r="M130" s="16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row>
    <row r="131" spans="1:46">
      <c r="A131" s="156">
        <v>34</v>
      </c>
      <c r="B131" s="201" t="s">
        <v>786</v>
      </c>
      <c r="C131" s="151"/>
      <c r="D131" s="130"/>
      <c r="E131" s="167"/>
      <c r="F131" s="202">
        <f>1-(((1-F221)*(1-F220))/(1-F220*F221*F222))</f>
        <v>0.27944099999999994</v>
      </c>
      <c r="G131" s="167"/>
      <c r="H131" s="152"/>
      <c r="I131" s="167"/>
      <c r="J131" s="167"/>
      <c r="K131" s="167"/>
      <c r="L131" s="167"/>
      <c r="M131" s="16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row>
    <row r="132" spans="1:46">
      <c r="A132" s="145">
        <v>35</v>
      </c>
      <c r="B132" s="151" t="s">
        <v>708</v>
      </c>
      <c r="C132" s="151"/>
      <c r="D132" s="238"/>
      <c r="E132" s="167"/>
      <c r="F132" s="203">
        <f>IFERROR((F131/(1-F131))*(1-K184/K188),0)</f>
        <v>0.30775947226366424</v>
      </c>
      <c r="G132" s="167"/>
      <c r="H132" s="152"/>
      <c r="I132" s="167"/>
      <c r="J132" s="167"/>
      <c r="K132" s="167"/>
      <c r="L132" s="167"/>
      <c r="M132" s="167"/>
    </row>
    <row r="133" spans="1:46">
      <c r="A133" s="145">
        <v>36</v>
      </c>
      <c r="B133" s="192" t="s">
        <v>787</v>
      </c>
      <c r="C133" s="196"/>
      <c r="D133" s="167"/>
      <c r="E133" s="167"/>
      <c r="F133" s="130"/>
      <c r="G133" s="167"/>
      <c r="H133" s="152"/>
      <c r="I133" s="167"/>
      <c r="J133" s="167"/>
      <c r="K133" s="167"/>
      <c r="L133" s="167"/>
      <c r="M133" s="167"/>
    </row>
    <row r="134" spans="1:46">
      <c r="A134" s="145">
        <v>37</v>
      </c>
      <c r="B134" s="131"/>
      <c r="C134" s="131"/>
      <c r="D134" s="167"/>
      <c r="E134" s="167"/>
      <c r="F134" s="131"/>
      <c r="G134" s="167"/>
      <c r="H134" s="152"/>
      <c r="I134" s="167"/>
      <c r="J134" s="167"/>
      <c r="K134" s="167"/>
      <c r="L134" s="167"/>
      <c r="M134" s="16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row>
    <row r="135" spans="1:46">
      <c r="A135" s="145">
        <v>38</v>
      </c>
      <c r="B135" s="151" t="s">
        <v>709</v>
      </c>
      <c r="C135" s="151"/>
      <c r="D135" s="238"/>
      <c r="E135" s="167"/>
      <c r="F135" s="204">
        <f>1/(1-F131)</f>
        <v>1.3878114075322074</v>
      </c>
      <c r="G135" s="167"/>
      <c r="H135" s="152"/>
      <c r="I135" s="167"/>
      <c r="J135" s="167"/>
      <c r="K135" s="167"/>
      <c r="L135" s="167"/>
      <c r="M135" s="16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row>
    <row r="136" spans="1:46">
      <c r="A136" s="145">
        <v>39</v>
      </c>
      <c r="B136" s="125" t="s">
        <v>974</v>
      </c>
      <c r="C136" s="125"/>
      <c r="D136" s="191" t="s">
        <v>965</v>
      </c>
      <c r="E136" s="167"/>
      <c r="F136" s="189">
        <v>0</v>
      </c>
      <c r="G136" s="167"/>
      <c r="H136" s="152"/>
      <c r="I136" s="167"/>
      <c r="J136" s="167"/>
      <c r="K136" s="167"/>
      <c r="L136" s="167"/>
      <c r="M136" s="167"/>
    </row>
    <row r="137" spans="1:46">
      <c r="A137" s="145">
        <v>40</v>
      </c>
      <c r="B137" s="125" t="s">
        <v>975</v>
      </c>
      <c r="C137" s="125"/>
      <c r="D137" s="191" t="s">
        <v>966</v>
      </c>
      <c r="E137" s="167"/>
      <c r="F137" s="189">
        <f>'Att 13 -Excess-Def ADIT Summary'!E25</f>
        <v>0</v>
      </c>
      <c r="G137" s="167"/>
      <c r="H137" s="152"/>
      <c r="I137" s="167"/>
      <c r="J137" s="167"/>
      <c r="K137" s="167"/>
      <c r="L137" s="167"/>
      <c r="M137" s="167"/>
    </row>
    <row r="138" spans="1:46" ht="24">
      <c r="A138" s="145">
        <v>41</v>
      </c>
      <c r="B138" s="206" t="s">
        <v>976</v>
      </c>
      <c r="C138" s="125"/>
      <c r="D138" s="191" t="s">
        <v>743</v>
      </c>
      <c r="E138" s="167"/>
      <c r="F138" s="852">
        <f>'WP3 - Perm Tax'!H19</f>
        <v>30950.163751616714</v>
      </c>
      <c r="G138" s="167"/>
      <c r="H138" s="152"/>
      <c r="I138" s="167"/>
      <c r="J138" s="167"/>
      <c r="K138" s="167"/>
      <c r="L138" s="167"/>
      <c r="M138" s="16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c r="AO138" s="127"/>
      <c r="AP138" s="127"/>
      <c r="AQ138" s="127"/>
      <c r="AR138" s="127"/>
      <c r="AS138" s="127"/>
      <c r="AT138" s="127"/>
    </row>
    <row r="139" spans="1:46">
      <c r="A139" s="145">
        <v>42</v>
      </c>
      <c r="B139" s="125" t="s">
        <v>261</v>
      </c>
      <c r="C139" s="131"/>
      <c r="D139" s="167" t="s">
        <v>710</v>
      </c>
      <c r="E139" s="167"/>
      <c r="F139" s="239">
        <f>F132*F146</f>
        <v>2653615.0150951995</v>
      </c>
      <c r="G139" s="167"/>
      <c r="H139" s="152" t="s">
        <v>379</v>
      </c>
      <c r="I139" s="182">
        <v>0</v>
      </c>
      <c r="J139" s="153"/>
      <c r="K139" s="237">
        <f>+F139</f>
        <v>2653615.0150951995</v>
      </c>
      <c r="L139" s="190"/>
      <c r="M139" s="16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row>
    <row r="140" spans="1:46">
      <c r="A140" s="145">
        <v>43</v>
      </c>
      <c r="B140" s="125" t="s">
        <v>788</v>
      </c>
      <c r="C140" s="125"/>
      <c r="D140" s="191" t="s">
        <v>772</v>
      </c>
      <c r="E140" s="167"/>
      <c r="F140" s="852">
        <v>0</v>
      </c>
      <c r="G140" s="167"/>
      <c r="H140" s="152" t="s">
        <v>418</v>
      </c>
      <c r="I140" s="153">
        <f>I60</f>
        <v>1</v>
      </c>
      <c r="J140" s="153"/>
      <c r="K140" s="237">
        <f>F140*I140</f>
        <v>0</v>
      </c>
      <c r="L140" s="190"/>
      <c r="M140" s="167"/>
    </row>
    <row r="141" spans="1:46">
      <c r="A141" s="145">
        <v>44</v>
      </c>
      <c r="B141" s="125" t="s">
        <v>977</v>
      </c>
      <c r="C141" s="125"/>
      <c r="D141" s="191" t="s">
        <v>978</v>
      </c>
      <c r="E141" s="167"/>
      <c r="F141" s="852">
        <f>'Att 13 -Excess-Def ADIT Summary'!G25</f>
        <v>0</v>
      </c>
      <c r="G141" s="167"/>
      <c r="H141" s="152" t="s">
        <v>418</v>
      </c>
      <c r="I141" s="153">
        <f>I60</f>
        <v>1</v>
      </c>
      <c r="J141" s="153"/>
      <c r="K141" s="237">
        <f>F141*I141</f>
        <v>0</v>
      </c>
      <c r="L141" s="190"/>
      <c r="M141" s="167"/>
    </row>
    <row r="142" spans="1:46">
      <c r="A142" s="145">
        <v>45</v>
      </c>
      <c r="B142" s="131" t="s">
        <v>711</v>
      </c>
      <c r="C142" s="131"/>
      <c r="D142" s="191" t="s">
        <v>743</v>
      </c>
      <c r="E142" s="167"/>
      <c r="F142" s="854">
        <f>'WP3 - Perm Tax'!H23</f>
        <v>42952.990319483499</v>
      </c>
      <c r="G142" s="167"/>
      <c r="H142" s="152" t="s">
        <v>418</v>
      </c>
      <c r="I142" s="153">
        <f>I60</f>
        <v>1</v>
      </c>
      <c r="J142" s="153"/>
      <c r="K142" s="237">
        <f>F142*I142</f>
        <v>42952.990319483499</v>
      </c>
      <c r="L142" s="190"/>
      <c r="M142" s="167"/>
      <c r="N142" s="127"/>
      <c r="O142" s="127"/>
      <c r="P142" s="127"/>
      <c r="Q142" s="127"/>
      <c r="R142" s="127"/>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row>
    <row r="143" spans="1:46">
      <c r="A143" s="145">
        <v>46</v>
      </c>
      <c r="B143" s="131" t="s">
        <v>712</v>
      </c>
      <c r="C143" s="131"/>
      <c r="D143" s="191" t="s">
        <v>571</v>
      </c>
      <c r="E143" s="167"/>
      <c r="F143" s="239">
        <f>SUM(F139:F142)</f>
        <v>2696568.0054146829</v>
      </c>
      <c r="G143" s="167"/>
      <c r="H143" s="152"/>
      <c r="I143" s="167"/>
      <c r="J143" s="167"/>
      <c r="K143" s="855">
        <f>SUM(K139:K142)</f>
        <v>2696568.0054146829</v>
      </c>
      <c r="L143" s="190"/>
      <c r="M143" s="167"/>
      <c r="N143" s="127"/>
      <c r="O143" s="127"/>
      <c r="P143" s="127"/>
      <c r="Q143" s="127"/>
      <c r="R143" s="127"/>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row>
    <row r="144" spans="1:46">
      <c r="A144" s="145"/>
      <c r="B144" s="131"/>
      <c r="C144" s="131"/>
      <c r="D144" s="191"/>
      <c r="E144" s="167"/>
      <c r="F144" s="194"/>
      <c r="G144" s="167"/>
      <c r="H144" s="152"/>
      <c r="I144" s="167"/>
      <c r="J144" s="167"/>
      <c r="K144" s="190"/>
      <c r="L144" s="190"/>
      <c r="M144" s="167"/>
    </row>
    <row r="145" spans="1:46">
      <c r="A145" s="145">
        <v>47</v>
      </c>
      <c r="B145" s="131" t="s">
        <v>713</v>
      </c>
      <c r="C145" s="131"/>
      <c r="D145" s="167"/>
      <c r="E145" s="167"/>
      <c r="F145" s="131"/>
      <c r="G145" s="167"/>
      <c r="H145" s="152"/>
      <c r="I145" s="167"/>
      <c r="J145" s="167"/>
      <c r="K145" s="167"/>
      <c r="L145" s="167"/>
      <c r="M145" s="167"/>
    </row>
    <row r="146" spans="1:46">
      <c r="A146" s="145">
        <v>48</v>
      </c>
      <c r="B146" s="131" t="s">
        <v>714</v>
      </c>
      <c r="C146" s="131"/>
      <c r="D146" s="167" t="s">
        <v>715</v>
      </c>
      <c r="E146" s="167"/>
      <c r="F146" s="239">
        <f>F83*K188</f>
        <v>8622366.6669852808</v>
      </c>
      <c r="G146" s="167"/>
      <c r="H146" s="152" t="s">
        <v>379</v>
      </c>
      <c r="I146" s="170">
        <v>0</v>
      </c>
      <c r="J146" s="131"/>
      <c r="K146" s="239">
        <f>K83*K188</f>
        <v>8622366.6669852808</v>
      </c>
      <c r="L146" s="194"/>
      <c r="M146" s="131"/>
      <c r="N146" s="127"/>
      <c r="O146" s="127"/>
      <c r="P146" s="127"/>
      <c r="Q146" s="127"/>
      <c r="R146" s="127"/>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row>
    <row r="147" spans="1:46">
      <c r="A147" s="145"/>
      <c r="B147" s="125"/>
      <c r="C147" s="125"/>
      <c r="D147" s="191"/>
      <c r="E147" s="191"/>
      <c r="F147" s="856"/>
      <c r="G147" s="191"/>
      <c r="H147" s="233"/>
      <c r="I147" s="459"/>
      <c r="J147" s="131"/>
      <c r="K147" s="239"/>
      <c r="L147" s="194"/>
      <c r="M147" s="131"/>
      <c r="N147" s="127"/>
      <c r="O147" s="127"/>
      <c r="P147" s="127"/>
      <c r="Q147" s="127"/>
      <c r="R147" s="127"/>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row>
    <row r="148" spans="1:46">
      <c r="A148" s="463" t="s">
        <v>744</v>
      </c>
      <c r="B148" s="332" t="s">
        <v>745</v>
      </c>
      <c r="C148" s="332"/>
      <c r="D148" s="332" t="s">
        <v>759</v>
      </c>
      <c r="E148" s="332"/>
      <c r="F148" s="460">
        <f>F111+F117+F128+F143+F146</f>
        <v>22960428.913010627</v>
      </c>
      <c r="G148" s="461"/>
      <c r="H148" s="233" t="s">
        <v>379</v>
      </c>
      <c r="I148" s="462">
        <v>0</v>
      </c>
      <c r="J148" s="240"/>
      <c r="K148" s="241">
        <f>K111+K117+K128+K143+K146</f>
        <v>22960428.913010627</v>
      </c>
      <c r="L148" s="194"/>
      <c r="M148" s="131"/>
      <c r="N148" s="127"/>
      <c r="O148" s="127"/>
      <c r="P148" s="127"/>
      <c r="Q148" s="127"/>
      <c r="R148" s="127"/>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row>
    <row r="149" spans="1:46">
      <c r="A149" s="463"/>
      <c r="B149" s="332"/>
      <c r="C149" s="332"/>
      <c r="D149" s="332"/>
      <c r="E149" s="332"/>
      <c r="F149" s="460"/>
      <c r="G149" s="461"/>
      <c r="H149" s="463"/>
      <c r="I149" s="459"/>
      <c r="J149" s="240"/>
      <c r="K149" s="241"/>
      <c r="L149" s="194"/>
      <c r="M149" s="131"/>
      <c r="N149" s="127"/>
      <c r="O149" s="127"/>
      <c r="P149" s="127"/>
      <c r="Q149" s="127"/>
      <c r="R149" s="127"/>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row>
    <row r="150" spans="1:46">
      <c r="A150" s="463" t="s">
        <v>746</v>
      </c>
      <c r="B150" s="332" t="s">
        <v>747</v>
      </c>
      <c r="C150" s="332"/>
      <c r="D150" s="332" t="s">
        <v>748</v>
      </c>
      <c r="E150" s="332"/>
      <c r="F150" s="460">
        <f>+'Att 1 - Project Rev Req'!F102</f>
        <v>482038.31864968501</v>
      </c>
      <c r="G150" s="461"/>
      <c r="H150" s="463" t="s">
        <v>405</v>
      </c>
      <c r="I150" s="464">
        <v>1</v>
      </c>
      <c r="J150" s="240"/>
      <c r="K150" s="241">
        <f>F150*I150</f>
        <v>482038.31864968501</v>
      </c>
      <c r="L150" s="194"/>
      <c r="M150" s="131"/>
      <c r="N150" s="127"/>
      <c r="O150" s="127"/>
      <c r="P150" s="127"/>
      <c r="Q150" s="127"/>
      <c r="R150" s="127"/>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row>
    <row r="151" spans="1:46">
      <c r="A151" s="457"/>
      <c r="B151" s="131"/>
      <c r="C151" s="131"/>
      <c r="D151" s="167"/>
      <c r="E151" s="167"/>
      <c r="F151" s="239"/>
      <c r="G151" s="194"/>
      <c r="H151" s="152"/>
      <c r="I151" s="131"/>
      <c r="J151" s="131"/>
      <c r="K151" s="239"/>
      <c r="L151" s="194"/>
      <c r="M151" s="131"/>
      <c r="N151" s="127"/>
      <c r="O151" s="127"/>
      <c r="P151" s="127"/>
      <c r="Q151" s="127"/>
      <c r="R151" s="127"/>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row>
    <row r="152" spans="1:46" ht="12.75" thickBot="1">
      <c r="A152" s="457">
        <v>49</v>
      </c>
      <c r="B152" s="131" t="s">
        <v>716</v>
      </c>
      <c r="C152" s="131"/>
      <c r="D152" s="191" t="s">
        <v>789</v>
      </c>
      <c r="E152" s="167"/>
      <c r="F152" s="857">
        <f>F111+F117+F128+F143+F146+F150</f>
        <v>23442467.231660314</v>
      </c>
      <c r="G152" s="167"/>
      <c r="H152" s="152"/>
      <c r="I152" s="131"/>
      <c r="J152" s="131"/>
      <c r="K152" s="857">
        <f>K111+K117+K128+K143+K146+K150</f>
        <v>23442467.231660314</v>
      </c>
      <c r="L152" s="194"/>
      <c r="M152" s="131"/>
    </row>
    <row r="153" spans="1:46" ht="12.75" thickTop="1">
      <c r="A153" s="145"/>
      <c r="B153" s="131"/>
      <c r="C153" s="131"/>
      <c r="D153" s="131"/>
      <c r="E153" s="131"/>
      <c r="F153" s="131"/>
      <c r="G153" s="167"/>
      <c r="H153" s="152"/>
      <c r="I153" s="131"/>
      <c r="J153" s="131"/>
      <c r="K153" s="131"/>
      <c r="L153" s="131"/>
      <c r="M153" s="131"/>
    </row>
    <row r="154" spans="1:46">
      <c r="B154" s="125" t="s">
        <v>407</v>
      </c>
      <c r="C154" s="125"/>
      <c r="M154" s="162" t="s">
        <v>424</v>
      </c>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row>
    <row r="155" spans="1:46">
      <c r="A155" s="924" t="s">
        <v>448</v>
      </c>
      <c r="B155" s="924"/>
      <c r="C155" s="924"/>
      <c r="D155" s="924"/>
      <c r="E155" s="924"/>
      <c r="F155" s="924"/>
      <c r="G155" s="924"/>
      <c r="H155" s="924"/>
      <c r="I155" s="924"/>
      <c r="J155" s="924"/>
      <c r="K155" s="924"/>
      <c r="L155" s="924"/>
      <c r="M155" s="924"/>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row>
    <row r="156" spans="1:46">
      <c r="A156" s="922" t="s">
        <v>609</v>
      </c>
      <c r="B156" s="922"/>
      <c r="C156" s="922"/>
      <c r="D156" s="922"/>
      <c r="E156" s="922"/>
      <c r="F156" s="922"/>
      <c r="G156" s="922"/>
      <c r="H156" s="922"/>
      <c r="I156" s="922"/>
      <c r="J156" s="922"/>
      <c r="K156" s="922"/>
      <c r="L156" s="922"/>
      <c r="M156" s="922"/>
    </row>
    <row r="157" spans="1:46">
      <c r="A157" s="923" t="str">
        <f>+A88</f>
        <v>Silver Run Electric, LLC</v>
      </c>
      <c r="B157" s="924"/>
      <c r="C157" s="924"/>
      <c r="D157" s="924"/>
      <c r="E157" s="924"/>
      <c r="F157" s="924"/>
      <c r="G157" s="924"/>
      <c r="H157" s="924"/>
      <c r="I157" s="924"/>
      <c r="J157" s="924"/>
      <c r="K157" s="924"/>
      <c r="L157" s="924"/>
      <c r="M157" s="924"/>
    </row>
    <row r="158" spans="1:46">
      <c r="M158" s="163" t="str">
        <f>$M$5</f>
        <v>For the 12 months ended</v>
      </c>
      <c r="N158" s="127"/>
      <c r="O158" s="127"/>
      <c r="P158" s="127"/>
      <c r="Q158" s="127"/>
      <c r="R158" s="127"/>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row>
    <row r="159" spans="1:46">
      <c r="M159" s="851">
        <f>$M$6</f>
        <v>46387</v>
      </c>
      <c r="N159" s="127"/>
      <c r="O159" s="127"/>
      <c r="P159" s="127"/>
      <c r="Q159" s="127"/>
      <c r="R159" s="127"/>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row>
    <row r="160" spans="1:46">
      <c r="M160" s="130"/>
    </row>
    <row r="161" spans="1:46">
      <c r="A161" s="133" t="s">
        <v>70</v>
      </c>
      <c r="B161" s="132" t="s">
        <v>392</v>
      </c>
      <c r="C161" s="132"/>
      <c r="D161" s="132" t="s">
        <v>393</v>
      </c>
      <c r="E161" s="132"/>
      <c r="F161" s="132" t="s">
        <v>394</v>
      </c>
      <c r="G161" s="132"/>
      <c r="H161" s="132"/>
      <c r="I161" s="132" t="s">
        <v>395</v>
      </c>
      <c r="J161" s="132"/>
      <c r="K161" s="132" t="s">
        <v>396</v>
      </c>
      <c r="L161" s="132"/>
    </row>
    <row r="162" spans="1:46">
      <c r="A162" s="205" t="s">
        <v>385</v>
      </c>
      <c r="B162" s="925" t="s">
        <v>425</v>
      </c>
      <c r="C162" s="925"/>
      <c r="D162" s="925"/>
      <c r="E162" s="925"/>
      <c r="F162" s="925"/>
      <c r="G162" s="925"/>
      <c r="H162" s="925"/>
      <c r="I162" s="925"/>
      <c r="J162" s="925"/>
      <c r="K162" s="925"/>
      <c r="L162" s="138"/>
      <c r="M162" s="139"/>
      <c r="N162" s="127"/>
      <c r="O162" s="127"/>
      <c r="P162" s="127"/>
      <c r="Q162" s="127"/>
      <c r="R162" s="127"/>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row>
    <row r="163" spans="1:46">
      <c r="A163" s="143"/>
      <c r="B163" s="131" t="s">
        <v>426</v>
      </c>
      <c r="C163" s="131"/>
      <c r="D163" s="167"/>
      <c r="E163" s="167"/>
      <c r="F163" s="131"/>
      <c r="G163" s="131"/>
      <c r="H163" s="131"/>
      <c r="I163" s="131"/>
      <c r="J163" s="131"/>
      <c r="K163" s="131"/>
      <c r="L163" s="131"/>
      <c r="M163" s="131"/>
      <c r="N163" s="127"/>
      <c r="O163" s="127"/>
      <c r="P163" s="127"/>
      <c r="Q163" s="127"/>
      <c r="R163" s="127"/>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row>
    <row r="164" spans="1:46">
      <c r="A164" s="145">
        <v>1</v>
      </c>
      <c r="B164" s="131" t="s">
        <v>717</v>
      </c>
      <c r="C164" s="131"/>
      <c r="D164" s="167" t="s">
        <v>718</v>
      </c>
      <c r="E164" s="167"/>
      <c r="F164" s="131"/>
      <c r="G164" s="131"/>
      <c r="H164" s="131"/>
      <c r="I164" s="131"/>
      <c r="J164" s="131"/>
      <c r="K164" s="239">
        <f>F43</f>
        <v>160915826.61000007</v>
      </c>
      <c r="L164" s="194"/>
      <c r="M164" s="131"/>
    </row>
    <row r="165" spans="1:46" ht="24">
      <c r="A165" s="146">
        <v>2</v>
      </c>
      <c r="B165" s="331" t="s">
        <v>569</v>
      </c>
      <c r="C165" s="331"/>
      <c r="D165" s="332" t="s">
        <v>428</v>
      </c>
      <c r="E165" s="191"/>
      <c r="F165" s="131"/>
      <c r="G165" s="131"/>
      <c r="H165" s="131"/>
      <c r="I165" s="131"/>
      <c r="J165" s="131"/>
      <c r="K165" s="852">
        <v>0</v>
      </c>
      <c r="L165" s="194"/>
      <c r="M165" s="131"/>
    </row>
    <row r="166" spans="1:46" ht="24">
      <c r="A166" s="181">
        <v>3</v>
      </c>
      <c r="B166" s="331" t="s">
        <v>570</v>
      </c>
      <c r="C166" s="333"/>
      <c r="D166" s="333" t="s">
        <v>427</v>
      </c>
      <c r="E166" s="167"/>
      <c r="F166" s="131"/>
      <c r="G166" s="131"/>
      <c r="H166" s="131"/>
      <c r="I166" s="131"/>
      <c r="J166" s="131"/>
      <c r="K166" s="854">
        <v>0</v>
      </c>
      <c r="L166" s="194"/>
      <c r="M166" s="131"/>
      <c r="N166" s="127"/>
      <c r="O166" s="127"/>
      <c r="P166" s="127"/>
      <c r="Q166" s="127"/>
      <c r="R166" s="127"/>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row>
    <row r="167" spans="1:46">
      <c r="A167" s="146"/>
      <c r="B167" s="131"/>
      <c r="C167" s="131"/>
      <c r="D167" s="167"/>
      <c r="E167" s="167"/>
      <c r="F167" s="131"/>
      <c r="G167" s="131"/>
      <c r="H167" s="131"/>
      <c r="I167" s="131"/>
      <c r="J167" s="131"/>
      <c r="K167" s="239"/>
      <c r="L167" s="131"/>
      <c r="M167" s="131"/>
      <c r="N167" s="127"/>
      <c r="O167" s="127"/>
      <c r="P167" s="127"/>
      <c r="Q167" s="127"/>
      <c r="R167" s="127"/>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row>
    <row r="168" spans="1:46">
      <c r="A168" s="156">
        <v>4</v>
      </c>
      <c r="B168" s="136" t="s">
        <v>719</v>
      </c>
      <c r="C168" s="136"/>
      <c r="D168" s="178" t="s">
        <v>720</v>
      </c>
      <c r="E168" s="178"/>
      <c r="F168" s="136"/>
      <c r="G168" s="136"/>
      <c r="H168" s="136"/>
      <c r="I168" s="136"/>
      <c r="J168" s="136"/>
      <c r="K168" s="239">
        <f>K164-K165-K166</f>
        <v>160915826.61000007</v>
      </c>
      <c r="L168" s="194"/>
      <c r="M168" s="136"/>
    </row>
    <row r="169" spans="1:46">
      <c r="A169" s="156"/>
      <c r="B169" s="136"/>
      <c r="C169" s="136"/>
      <c r="D169" s="178"/>
      <c r="E169" s="178"/>
      <c r="F169" s="136"/>
      <c r="G169" s="136"/>
      <c r="H169" s="136"/>
      <c r="I169" s="136"/>
      <c r="J169" s="136"/>
      <c r="K169" s="136"/>
      <c r="L169" s="136"/>
      <c r="M169" s="136"/>
    </row>
    <row r="170" spans="1:46">
      <c r="A170" s="156">
        <v>5</v>
      </c>
      <c r="B170" s="131" t="s">
        <v>721</v>
      </c>
      <c r="C170" s="131"/>
      <c r="D170" s="167" t="s">
        <v>722</v>
      </c>
      <c r="E170" s="167"/>
      <c r="F170" s="131"/>
      <c r="G170" s="131"/>
      <c r="H170" s="146"/>
      <c r="J170" s="162" t="s">
        <v>429</v>
      </c>
      <c r="K170" s="194">
        <f>IF(K164=0,1,K168/K164)</f>
        <v>1</v>
      </c>
      <c r="L170" s="207"/>
      <c r="M170" s="131"/>
      <c r="N170" s="127"/>
      <c r="O170" s="127"/>
      <c r="P170" s="127"/>
      <c r="Q170" s="127"/>
      <c r="R170" s="127"/>
      <c r="S170" s="127"/>
      <c r="T170" s="127"/>
      <c r="U170" s="127"/>
      <c r="V170" s="127"/>
      <c r="W170" s="127"/>
      <c r="X170" s="127"/>
      <c r="Y170" s="127"/>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row>
    <row r="171" spans="1:46">
      <c r="A171" s="156"/>
      <c r="B171" s="131"/>
      <c r="C171" s="131"/>
      <c r="D171" s="167"/>
      <c r="E171" s="167"/>
      <c r="F171" s="131"/>
      <c r="G171" s="131"/>
      <c r="H171" s="131"/>
      <c r="I171" s="131"/>
      <c r="J171" s="131"/>
      <c r="K171" s="131"/>
      <c r="L171" s="131"/>
      <c r="M171" s="131"/>
      <c r="N171" s="127"/>
      <c r="O171" s="127"/>
      <c r="P171" s="127"/>
      <c r="Q171" s="127"/>
      <c r="R171" s="127"/>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row>
    <row r="172" spans="1:46">
      <c r="A172" s="145">
        <v>6</v>
      </c>
      <c r="B172" s="131" t="s">
        <v>723</v>
      </c>
      <c r="C172" s="131"/>
      <c r="D172" s="168"/>
      <c r="E172" s="168"/>
      <c r="F172" s="131"/>
      <c r="G172" s="131"/>
      <c r="H172" s="131"/>
      <c r="I172" s="131"/>
      <c r="J172" s="131"/>
      <c r="K172" s="131"/>
      <c r="L172" s="131"/>
      <c r="M172" s="131"/>
    </row>
    <row r="173" spans="1:46">
      <c r="A173" s="145"/>
      <c r="B173" s="131"/>
      <c r="C173" s="131"/>
      <c r="D173" s="208" t="s">
        <v>724</v>
      </c>
      <c r="E173" s="208"/>
      <c r="F173" s="209" t="s">
        <v>430</v>
      </c>
      <c r="G173" s="209"/>
      <c r="H173" s="210" t="s">
        <v>399</v>
      </c>
      <c r="I173" s="209" t="s">
        <v>432</v>
      </c>
      <c r="J173" s="146"/>
      <c r="K173" s="131"/>
      <c r="L173" s="131"/>
      <c r="M173" s="131"/>
    </row>
    <row r="174" spans="1:46">
      <c r="A174" s="145">
        <v>7</v>
      </c>
      <c r="B174" s="131" t="s">
        <v>633</v>
      </c>
      <c r="C174" s="131"/>
      <c r="D174" s="167" t="s">
        <v>725</v>
      </c>
      <c r="E174" s="167"/>
      <c r="F174" s="189">
        <v>0</v>
      </c>
      <c r="G174" s="167"/>
      <c r="H174" s="243">
        <v>0</v>
      </c>
      <c r="I174" s="211">
        <f>F174*H174</f>
        <v>0</v>
      </c>
      <c r="J174" s="131"/>
      <c r="K174" s="131"/>
      <c r="L174" s="131"/>
      <c r="M174" s="131"/>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row>
    <row r="175" spans="1:46">
      <c r="A175" s="145">
        <v>8</v>
      </c>
      <c r="B175" s="131" t="s">
        <v>635</v>
      </c>
      <c r="C175" s="131"/>
      <c r="D175" s="167" t="s">
        <v>726</v>
      </c>
      <c r="E175" s="167"/>
      <c r="F175" s="189">
        <v>1</v>
      </c>
      <c r="G175" s="167"/>
      <c r="H175" s="243">
        <v>1</v>
      </c>
      <c r="I175" s="153">
        <f>F175*H175</f>
        <v>1</v>
      </c>
      <c r="J175" s="131"/>
      <c r="K175" s="131"/>
      <c r="L175" s="131"/>
      <c r="M175" s="131"/>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row>
    <row r="176" spans="1:46">
      <c r="A176" s="145">
        <v>9</v>
      </c>
      <c r="B176" s="131" t="s">
        <v>637</v>
      </c>
      <c r="C176" s="131"/>
      <c r="D176" s="167" t="s">
        <v>727</v>
      </c>
      <c r="E176" s="167"/>
      <c r="F176" s="189">
        <v>0</v>
      </c>
      <c r="G176" s="167"/>
      <c r="H176" s="243">
        <v>0</v>
      </c>
      <c r="I176" s="153">
        <f>F176*H176</f>
        <v>0</v>
      </c>
      <c r="J176" s="131"/>
      <c r="K176" s="146" t="s">
        <v>435</v>
      </c>
      <c r="L176" s="131"/>
      <c r="M176" s="131"/>
    </row>
    <row r="177" spans="1:47">
      <c r="A177" s="145">
        <v>10</v>
      </c>
      <c r="B177" s="131" t="s">
        <v>703</v>
      </c>
      <c r="C177" s="131"/>
      <c r="D177" s="167" t="s">
        <v>728</v>
      </c>
      <c r="E177" s="167"/>
      <c r="F177" s="197">
        <v>0</v>
      </c>
      <c r="G177" s="167"/>
      <c r="H177" s="243">
        <v>0</v>
      </c>
      <c r="I177" s="212">
        <f>F177*H177</f>
        <v>0</v>
      </c>
      <c r="J177" s="131"/>
      <c r="K177" s="209" t="s">
        <v>436</v>
      </c>
      <c r="L177" s="131"/>
      <c r="M177" s="131"/>
    </row>
    <row r="178" spans="1:47">
      <c r="A178" s="145"/>
      <c r="B178" s="131"/>
      <c r="C178" s="131"/>
      <c r="D178" s="167"/>
      <c r="E178" s="167"/>
      <c r="F178" s="194"/>
      <c r="G178" s="167"/>
      <c r="H178" s="131"/>
      <c r="I178" s="131"/>
      <c r="J178" s="131"/>
      <c r="K178" s="131"/>
      <c r="L178" s="131"/>
      <c r="M178" s="131"/>
      <c r="N178" s="127"/>
      <c r="O178" s="127"/>
      <c r="P178" s="127"/>
      <c r="Q178" s="127"/>
      <c r="R178" s="127"/>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row>
    <row r="179" spans="1:47">
      <c r="A179" s="146">
        <v>11</v>
      </c>
      <c r="B179" s="159" t="s">
        <v>386</v>
      </c>
      <c r="C179" s="159"/>
      <c r="D179" s="168" t="s">
        <v>248</v>
      </c>
      <c r="E179" s="168"/>
      <c r="F179" s="194">
        <f>SUM(F174:F177)</f>
        <v>1</v>
      </c>
      <c r="G179" s="194"/>
      <c r="H179" s="194"/>
      <c r="I179" s="194">
        <f>SUM(I174:I177)</f>
        <v>1</v>
      </c>
      <c r="J179" s="146" t="s">
        <v>433</v>
      </c>
      <c r="K179" s="243">
        <f>IF(F179=0,1,I179/F179)</f>
        <v>1</v>
      </c>
      <c r="L179" s="330" t="s">
        <v>433</v>
      </c>
      <c r="M179" s="245" t="s">
        <v>434</v>
      </c>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row>
    <row r="180" spans="1:47">
      <c r="A180" s="146"/>
      <c r="B180" s="159"/>
      <c r="C180" s="159"/>
      <c r="D180" s="168"/>
      <c r="E180" s="168"/>
      <c r="F180" s="190"/>
      <c r="G180" s="190"/>
      <c r="H180" s="168"/>
      <c r="I180" s="168"/>
      <c r="J180" s="168"/>
      <c r="K180" s="245"/>
      <c r="L180" s="245"/>
      <c r="M180" s="245"/>
    </row>
    <row r="181" spans="1:47">
      <c r="A181" s="145">
        <v>12</v>
      </c>
      <c r="B181" s="130" t="s">
        <v>729</v>
      </c>
      <c r="C181" s="131"/>
      <c r="D181" s="167"/>
      <c r="E181" s="167"/>
      <c r="F181" s="167"/>
      <c r="G181" s="167"/>
      <c r="H181" s="167"/>
      <c r="I181" s="167"/>
      <c r="J181" s="167"/>
      <c r="L181" s="167"/>
      <c r="M181" s="131"/>
      <c r="AU181" s="127"/>
    </row>
    <row r="182" spans="1:47">
      <c r="A182" s="145">
        <v>13</v>
      </c>
      <c r="B182" s="131"/>
      <c r="C182" s="131"/>
      <c r="D182" s="167"/>
      <c r="E182" s="167"/>
      <c r="F182" s="167"/>
      <c r="G182" s="167"/>
      <c r="H182" s="167"/>
      <c r="I182" s="167"/>
      <c r="J182" s="167"/>
      <c r="K182" s="152"/>
      <c r="L182" s="167"/>
      <c r="M182" s="131"/>
      <c r="N182" s="127"/>
      <c r="O182" s="127"/>
      <c r="P182" s="127"/>
      <c r="Q182" s="127"/>
      <c r="R182" s="127"/>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27"/>
    </row>
    <row r="183" spans="1:47">
      <c r="A183" s="145">
        <v>14</v>
      </c>
      <c r="B183" s="131"/>
      <c r="C183" s="131"/>
      <c r="D183" s="167"/>
      <c r="E183" s="167"/>
      <c r="F183" s="213" t="s">
        <v>430</v>
      </c>
      <c r="G183" s="213"/>
      <c r="H183" s="213" t="s">
        <v>438</v>
      </c>
      <c r="I183" s="152" t="s">
        <v>441</v>
      </c>
      <c r="J183" s="167"/>
      <c r="K183" s="213" t="s">
        <v>437</v>
      </c>
      <c r="L183" s="167"/>
      <c r="M183" s="131"/>
      <c r="N183" s="127"/>
      <c r="O183" s="127"/>
      <c r="P183" s="127"/>
      <c r="Q183" s="127"/>
      <c r="R183" s="127"/>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row>
    <row r="184" spans="1:47">
      <c r="A184" s="145">
        <v>15</v>
      </c>
      <c r="B184" s="131" t="s">
        <v>730</v>
      </c>
      <c r="C184" s="131"/>
      <c r="D184" s="167" t="s">
        <v>731</v>
      </c>
      <c r="E184" s="167"/>
      <c r="F184" s="237">
        <f>'Att 5 - Return on Rate Base'!F21</f>
        <v>72657692.307692304</v>
      </c>
      <c r="G184" s="190"/>
      <c r="H184" s="214">
        <f>'Att 5 - Return on Rate Base'!G21</f>
        <v>0.46270439693110132</v>
      </c>
      <c r="I184" s="215">
        <f>'Att 5 - Return on Rate Base'!H21</f>
        <v>2.9751323996386678E-2</v>
      </c>
      <c r="J184" s="167"/>
      <c r="K184" s="215">
        <f>'Att 5 - Return on Rate Base'!I21</f>
        <v>1.3766068427649901E-2</v>
      </c>
      <c r="L184" s="152" t="s">
        <v>433</v>
      </c>
      <c r="M184" s="131" t="s">
        <v>439</v>
      </c>
      <c r="AU184" s="127"/>
    </row>
    <row r="185" spans="1:47">
      <c r="A185" s="145">
        <v>16</v>
      </c>
      <c r="B185" s="131" t="s">
        <v>732</v>
      </c>
      <c r="C185" s="131"/>
      <c r="D185" s="167" t="s">
        <v>731</v>
      </c>
      <c r="E185" s="167"/>
      <c r="F185" s="237">
        <f>'Att 5 - Return on Rate Base'!F22</f>
        <v>0</v>
      </c>
      <c r="G185" s="190"/>
      <c r="H185" s="214">
        <f>'Att 5 - Return on Rate Base'!G22</f>
        <v>0</v>
      </c>
      <c r="I185" s="215">
        <f>'Att 5 - Return on Rate Base'!H22</f>
        <v>0</v>
      </c>
      <c r="J185" s="167"/>
      <c r="K185" s="216">
        <f>'Att 5 - Return on Rate Base'!I22</f>
        <v>0</v>
      </c>
      <c r="L185" s="152"/>
      <c r="M185" s="131"/>
      <c r="AU185" s="127"/>
    </row>
    <row r="186" spans="1:47">
      <c r="A186" s="145">
        <v>17</v>
      </c>
      <c r="B186" s="131" t="s">
        <v>733</v>
      </c>
      <c r="C186" s="131"/>
      <c r="D186" s="167" t="s">
        <v>734</v>
      </c>
      <c r="E186" s="167"/>
      <c r="F186" s="843">
        <f>'Att 5 - Return on Rate Base'!F23</f>
        <v>84370623.804270983</v>
      </c>
      <c r="G186" s="200"/>
      <c r="H186" s="217">
        <f>'Att 5 - Return on Rate Base'!G23</f>
        <v>0.53729560306889879</v>
      </c>
      <c r="I186" s="215">
        <f>'Att 5 - Return on Rate Base'!H23</f>
        <v>9.8500000000000004E-2</v>
      </c>
      <c r="J186" s="167"/>
      <c r="K186" s="218">
        <f>'Att 5 - Return on Rate Base'!I23</f>
        <v>5.292361690228653E-2</v>
      </c>
      <c r="L186" s="152"/>
      <c r="M186" s="131"/>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row>
    <row r="187" spans="1:47">
      <c r="A187" s="145"/>
      <c r="B187" s="131"/>
      <c r="C187" s="131"/>
      <c r="D187" s="167"/>
      <c r="E187" s="167"/>
      <c r="F187" s="237"/>
      <c r="G187" s="167"/>
      <c r="H187" s="167"/>
      <c r="I187" s="167"/>
      <c r="J187" s="167"/>
      <c r="K187" s="219"/>
      <c r="L187" s="152"/>
      <c r="M187" s="131"/>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27"/>
    </row>
    <row r="188" spans="1:47">
      <c r="A188" s="156">
        <v>18</v>
      </c>
      <c r="B188" s="136" t="s">
        <v>735</v>
      </c>
      <c r="C188" s="136"/>
      <c r="D188" s="178" t="s">
        <v>736</v>
      </c>
      <c r="E188" s="178"/>
      <c r="F188" s="237">
        <f>SUM(F184:F186)</f>
        <v>157028316.11196327</v>
      </c>
      <c r="G188" s="190"/>
      <c r="H188" s="178"/>
      <c r="I188" s="178"/>
      <c r="J188" s="178"/>
      <c r="K188" s="220">
        <f>SUM(K184:K186)</f>
        <v>6.6689685329936438E-2</v>
      </c>
      <c r="L188" s="221" t="s">
        <v>433</v>
      </c>
      <c r="M188" s="136" t="s">
        <v>440</v>
      </c>
      <c r="AU188" s="127"/>
    </row>
    <row r="189" spans="1:47">
      <c r="A189" s="156"/>
      <c r="B189" s="136"/>
      <c r="C189" s="136"/>
      <c r="D189" s="178"/>
      <c r="E189" s="178"/>
      <c r="F189" s="178"/>
      <c r="G189" s="178"/>
      <c r="H189" s="178"/>
      <c r="I189" s="178"/>
      <c r="J189" s="178"/>
      <c r="K189" s="220"/>
      <c r="L189" s="177"/>
      <c r="M189" s="136"/>
      <c r="AU189" s="127"/>
    </row>
    <row r="190" spans="1:47">
      <c r="A190" s="145">
        <v>19</v>
      </c>
      <c r="B190" s="131" t="s">
        <v>613</v>
      </c>
      <c r="C190" s="131"/>
      <c r="D190" s="167"/>
      <c r="E190" s="167"/>
      <c r="F190" s="167"/>
      <c r="G190" s="167"/>
      <c r="H190" s="167"/>
      <c r="I190" s="167"/>
      <c r="J190" s="167"/>
      <c r="K190" s="210" t="s">
        <v>430</v>
      </c>
      <c r="L190" s="167"/>
      <c r="M190" s="131"/>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row>
    <row r="191" spans="1:47">
      <c r="A191" s="145"/>
      <c r="B191" s="131"/>
      <c r="C191" s="131"/>
      <c r="D191" s="167"/>
      <c r="E191" s="167"/>
      <c r="F191" s="167"/>
      <c r="G191" s="167"/>
      <c r="H191" s="167"/>
      <c r="I191" s="167"/>
      <c r="J191" s="167"/>
      <c r="K191" s="167"/>
      <c r="L191" s="167"/>
      <c r="M191" s="131"/>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row>
    <row r="192" spans="1:47">
      <c r="A192" s="156">
        <v>20</v>
      </c>
      <c r="B192" s="131" t="s">
        <v>737</v>
      </c>
      <c r="C192" s="131"/>
      <c r="D192" s="222" t="s">
        <v>548</v>
      </c>
      <c r="E192" s="178"/>
      <c r="F192" s="167"/>
      <c r="G192" s="167"/>
      <c r="H192" s="167"/>
      <c r="I192" s="167"/>
      <c r="J192" s="167"/>
      <c r="K192" s="190">
        <f>'Att 12 - Revenue Credits'!F17</f>
        <v>0</v>
      </c>
      <c r="L192" s="167"/>
      <c r="M192" s="131"/>
      <c r="AU192" s="127"/>
    </row>
    <row r="193" spans="1:47" s="228" customFormat="1">
      <c r="A193" s="223"/>
      <c r="B193" s="224"/>
      <c r="C193" s="224"/>
      <c r="D193" s="225"/>
      <c r="E193" s="225"/>
      <c r="F193" s="226"/>
      <c r="G193" s="226"/>
      <c r="H193" s="226"/>
      <c r="I193" s="226"/>
      <c r="J193" s="226"/>
      <c r="K193" s="226"/>
      <c r="L193" s="226"/>
      <c r="M193" s="224"/>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c r="AT193" s="128"/>
      <c r="AU193" s="227"/>
    </row>
    <row r="194" spans="1:47">
      <c r="A194" s="156">
        <v>21</v>
      </c>
      <c r="B194" s="131" t="s">
        <v>738</v>
      </c>
      <c r="C194" s="131"/>
      <c r="D194" s="222" t="s">
        <v>549</v>
      </c>
      <c r="E194" s="178"/>
      <c r="F194" s="167"/>
      <c r="G194" s="167"/>
      <c r="H194" s="167"/>
      <c r="I194" s="167"/>
      <c r="J194" s="167"/>
      <c r="K194" s="237">
        <f>'Att 12 - Revenue Credits'!F28</f>
        <v>323967.48000000004</v>
      </c>
      <c r="L194" s="167"/>
      <c r="M194" s="131"/>
      <c r="N194" s="127"/>
      <c r="O194" s="127"/>
      <c r="P194" s="127"/>
      <c r="Q194" s="127"/>
      <c r="R194" s="127"/>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row>
    <row r="195" spans="1:47">
      <c r="A195" s="229"/>
      <c r="B195" s="131"/>
      <c r="C195" s="131"/>
      <c r="D195" s="131"/>
      <c r="E195" s="131"/>
      <c r="F195" s="131"/>
      <c r="G195" s="131"/>
      <c r="H195" s="131"/>
      <c r="I195" s="131"/>
      <c r="J195" s="131"/>
      <c r="K195" s="131"/>
      <c r="L195" s="131"/>
      <c r="M195" s="131"/>
      <c r="N195" s="127"/>
      <c r="O195" s="127"/>
      <c r="P195" s="127"/>
      <c r="Q195" s="127"/>
      <c r="R195" s="127"/>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row>
    <row r="196" spans="1:47">
      <c r="B196" s="125" t="s">
        <v>407</v>
      </c>
      <c r="C196" s="125"/>
      <c r="M196" s="230" t="s">
        <v>442</v>
      </c>
      <c r="N196" s="127"/>
      <c r="O196" s="127"/>
      <c r="P196" s="127"/>
      <c r="Q196" s="127"/>
      <c r="R196" s="127"/>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row>
    <row r="197" spans="1:47">
      <c r="A197" s="131" t="s">
        <v>448</v>
      </c>
      <c r="B197" s="131"/>
      <c r="C197" s="131"/>
      <c r="D197" s="131"/>
      <c r="E197" s="131"/>
      <c r="F197" s="131"/>
      <c r="G197" s="131"/>
      <c r="H197" s="131"/>
      <c r="I197" s="131"/>
      <c r="J197" s="131"/>
      <c r="K197" s="131"/>
      <c r="L197" s="131"/>
      <c r="M197" s="131"/>
      <c r="N197" s="127"/>
      <c r="O197" s="127"/>
      <c r="P197" s="127"/>
      <c r="Q197" s="127"/>
      <c r="R197" s="127"/>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row>
    <row r="198" spans="1:47">
      <c r="A198" s="922" t="s">
        <v>609</v>
      </c>
      <c r="B198" s="922"/>
      <c r="C198" s="922"/>
      <c r="D198" s="922"/>
      <c r="E198" s="922"/>
      <c r="F198" s="922"/>
      <c r="G198" s="922"/>
      <c r="H198" s="922"/>
      <c r="I198" s="922"/>
      <c r="J198" s="922"/>
      <c r="K198" s="922"/>
      <c r="L198" s="922"/>
      <c r="M198" s="922"/>
      <c r="N198" s="127"/>
      <c r="O198" s="127"/>
      <c r="P198" s="127"/>
      <c r="Q198" s="127"/>
      <c r="R198" s="127"/>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row>
    <row r="199" spans="1:47">
      <c r="A199" s="923" t="str">
        <f>+A157</f>
        <v>Silver Run Electric, LLC</v>
      </c>
      <c r="B199" s="924"/>
      <c r="C199" s="924"/>
      <c r="D199" s="924"/>
      <c r="E199" s="924"/>
      <c r="F199" s="924"/>
      <c r="G199" s="924"/>
      <c r="H199" s="924"/>
      <c r="I199" s="924"/>
      <c r="J199" s="924"/>
      <c r="K199" s="924"/>
      <c r="L199" s="924"/>
      <c r="M199" s="924"/>
      <c r="N199" s="127"/>
      <c r="O199" s="127"/>
      <c r="P199" s="127"/>
      <c r="Q199" s="127"/>
      <c r="R199" s="127"/>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row>
    <row r="200" spans="1:47">
      <c r="M200" s="163" t="str">
        <f>$M$5</f>
        <v>For the 12 months ended</v>
      </c>
      <c r="N200" s="127"/>
      <c r="O200" s="127"/>
      <c r="P200" s="127"/>
      <c r="Q200" s="127"/>
      <c r="R200" s="127"/>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row>
    <row r="201" spans="1:47">
      <c r="M201" s="851">
        <f>$M$6</f>
        <v>46387</v>
      </c>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row>
    <row r="202" spans="1:47">
      <c r="M202" s="130"/>
      <c r="N202" s="127"/>
      <c r="O202" s="127"/>
      <c r="P202" s="127"/>
      <c r="Q202" s="127"/>
      <c r="R202" s="127"/>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row>
    <row r="203" spans="1:47">
      <c r="A203" s="143"/>
      <c r="B203" s="124" t="s">
        <v>739</v>
      </c>
    </row>
    <row r="204" spans="1:47">
      <c r="A204" s="168"/>
      <c r="B204" s="168" t="s">
        <v>740</v>
      </c>
      <c r="C204" s="168"/>
      <c r="D204" s="168"/>
      <c r="E204" s="168"/>
      <c r="F204" s="168"/>
      <c r="G204" s="168"/>
      <c r="H204" s="168"/>
      <c r="I204" s="168"/>
      <c r="J204" s="168"/>
      <c r="K204" s="168"/>
      <c r="L204" s="168"/>
      <c r="M204" s="168"/>
    </row>
    <row r="205" spans="1:47">
      <c r="A205" s="168"/>
      <c r="B205" s="168"/>
      <c r="C205" s="168"/>
      <c r="D205" s="168"/>
      <c r="E205" s="168"/>
      <c r="F205" s="168"/>
      <c r="G205" s="168"/>
      <c r="H205" s="168"/>
      <c r="I205" s="168"/>
      <c r="J205" s="168"/>
      <c r="K205" s="168"/>
      <c r="L205" s="168"/>
      <c r="M205" s="168"/>
    </row>
    <row r="206" spans="1:47">
      <c r="A206" s="213" t="s">
        <v>741</v>
      </c>
      <c r="B206" s="168"/>
      <c r="C206" s="168"/>
      <c r="D206" s="168"/>
      <c r="E206" s="168"/>
      <c r="F206" s="168"/>
      <c r="G206" s="168"/>
      <c r="H206" s="168"/>
      <c r="I206" s="168"/>
      <c r="J206" s="168"/>
      <c r="K206" s="168"/>
      <c r="L206" s="168"/>
      <c r="M206" s="168"/>
    </row>
    <row r="207" spans="1:47" ht="24.75" customHeight="1">
      <c r="A207" s="152" t="s">
        <v>431</v>
      </c>
      <c r="B207" s="919" t="s">
        <v>766</v>
      </c>
      <c r="C207" s="919"/>
      <c r="D207" s="919"/>
      <c r="E207" s="919"/>
      <c r="F207" s="919"/>
      <c r="G207" s="919"/>
      <c r="H207" s="919"/>
      <c r="I207" s="919"/>
      <c r="J207" s="919"/>
      <c r="K207" s="919"/>
      <c r="L207" s="919"/>
      <c r="M207" s="919"/>
    </row>
    <row r="208" spans="1:47">
      <c r="A208" s="152" t="s">
        <v>443</v>
      </c>
      <c r="B208" s="930" t="s">
        <v>444</v>
      </c>
      <c r="C208" s="930"/>
      <c r="D208" s="930"/>
      <c r="E208" s="930"/>
      <c r="F208" s="930"/>
      <c r="G208" s="930"/>
      <c r="H208" s="930"/>
      <c r="I208" s="930"/>
      <c r="J208" s="930"/>
      <c r="K208" s="930"/>
      <c r="L208" s="930"/>
      <c r="M208" s="930"/>
    </row>
    <row r="209" spans="1:13">
      <c r="A209" s="152" t="s">
        <v>446</v>
      </c>
      <c r="B209" s="927" t="s">
        <v>445</v>
      </c>
      <c r="C209" s="927"/>
      <c r="D209" s="927"/>
      <c r="E209" s="927"/>
      <c r="F209" s="927"/>
      <c r="G209" s="927"/>
      <c r="H209" s="927"/>
      <c r="I209" s="927"/>
      <c r="J209" s="927"/>
      <c r="K209" s="927"/>
      <c r="L209" s="927"/>
      <c r="M209" s="927"/>
    </row>
    <row r="210" spans="1:13" ht="57.75" customHeight="1">
      <c r="A210" s="152" t="s">
        <v>447</v>
      </c>
      <c r="B210" s="921" t="s">
        <v>790</v>
      </c>
      <c r="C210" s="921"/>
      <c r="D210" s="921"/>
      <c r="E210" s="921"/>
      <c r="F210" s="921"/>
      <c r="G210" s="921"/>
      <c r="H210" s="921"/>
      <c r="I210" s="921"/>
      <c r="J210" s="921"/>
      <c r="K210" s="921"/>
      <c r="L210" s="921"/>
      <c r="M210" s="921"/>
    </row>
    <row r="211" spans="1:13" ht="42.75" customHeight="1">
      <c r="A211" s="152" t="s">
        <v>484</v>
      </c>
      <c r="B211" s="919" t="s">
        <v>608</v>
      </c>
      <c r="C211" s="919"/>
      <c r="D211" s="919"/>
      <c r="E211" s="919"/>
      <c r="F211" s="919"/>
      <c r="G211" s="919"/>
      <c r="H211" s="919"/>
      <c r="I211" s="919"/>
      <c r="J211" s="919"/>
      <c r="K211" s="919"/>
      <c r="L211" s="919"/>
      <c r="M211" s="919"/>
    </row>
    <row r="212" spans="1:13" ht="23.25" customHeight="1">
      <c r="A212" s="152" t="s">
        <v>485</v>
      </c>
      <c r="B212" s="919" t="s">
        <v>400</v>
      </c>
      <c r="C212" s="919"/>
      <c r="D212" s="919"/>
      <c r="E212" s="919"/>
      <c r="F212" s="919"/>
      <c r="G212" s="919"/>
      <c r="H212" s="919"/>
      <c r="I212" s="919"/>
      <c r="J212" s="919"/>
      <c r="K212" s="919"/>
      <c r="L212" s="919"/>
      <c r="M212" s="919"/>
    </row>
    <row r="213" spans="1:13">
      <c r="A213" s="152" t="s">
        <v>486</v>
      </c>
      <c r="B213" s="930" t="s">
        <v>482</v>
      </c>
      <c r="C213" s="930"/>
      <c r="D213" s="930"/>
      <c r="E213" s="930"/>
      <c r="F213" s="930"/>
      <c r="G213" s="930"/>
      <c r="H213" s="930"/>
      <c r="I213" s="930"/>
      <c r="J213" s="930"/>
      <c r="K213" s="930"/>
      <c r="L213" s="930"/>
      <c r="M213" s="930"/>
    </row>
    <row r="214" spans="1:13" ht="26.25" customHeight="1">
      <c r="A214" s="152" t="s">
        <v>487</v>
      </c>
      <c r="B214" s="919" t="s">
        <v>2</v>
      </c>
      <c r="C214" s="919"/>
      <c r="D214" s="919"/>
      <c r="E214" s="919"/>
      <c r="F214" s="919"/>
      <c r="G214" s="919"/>
      <c r="H214" s="919"/>
      <c r="I214" s="919"/>
      <c r="J214" s="919"/>
      <c r="K214" s="919"/>
      <c r="L214" s="919"/>
      <c r="M214" s="919"/>
    </row>
    <row r="215" spans="1:13" ht="33" customHeight="1">
      <c r="A215" s="152" t="s">
        <v>488</v>
      </c>
      <c r="B215" s="919" t="s">
        <v>0</v>
      </c>
      <c r="C215" s="919"/>
      <c r="D215" s="919"/>
      <c r="E215" s="919"/>
      <c r="F215" s="919"/>
      <c r="G215" s="919"/>
      <c r="H215" s="919"/>
      <c r="I215" s="919"/>
      <c r="J215" s="919"/>
      <c r="K215" s="919"/>
      <c r="L215" s="919"/>
      <c r="M215" s="919"/>
    </row>
    <row r="216" spans="1:13" ht="27.75" customHeight="1">
      <c r="A216" s="152" t="s">
        <v>489</v>
      </c>
      <c r="B216" s="919" t="s">
        <v>767</v>
      </c>
      <c r="C216" s="919"/>
      <c r="D216" s="919"/>
      <c r="E216" s="919"/>
      <c r="F216" s="919"/>
      <c r="G216" s="919"/>
      <c r="H216" s="919"/>
      <c r="I216" s="919"/>
      <c r="J216" s="919"/>
      <c r="K216" s="919"/>
      <c r="L216" s="919"/>
      <c r="M216" s="919"/>
    </row>
    <row r="217" spans="1:13">
      <c r="A217" s="152" t="s">
        <v>490</v>
      </c>
      <c r="B217" s="931" t="s">
        <v>483</v>
      </c>
      <c r="C217" s="931"/>
      <c r="D217" s="931"/>
      <c r="E217" s="931"/>
      <c r="F217" s="931"/>
      <c r="G217" s="931"/>
      <c r="H217" s="931"/>
      <c r="I217" s="931"/>
      <c r="J217" s="931"/>
      <c r="K217" s="931"/>
      <c r="L217" s="931"/>
      <c r="M217" s="931"/>
    </row>
    <row r="218" spans="1:13" ht="49.5" customHeight="1">
      <c r="A218" s="231" t="s">
        <v>491</v>
      </c>
      <c r="B218" s="932" t="s">
        <v>606</v>
      </c>
      <c r="C218" s="932"/>
      <c r="D218" s="932"/>
      <c r="E218" s="932"/>
      <c r="F218" s="932"/>
      <c r="G218" s="932"/>
      <c r="H218" s="932"/>
      <c r="I218" s="932"/>
      <c r="J218" s="932"/>
      <c r="K218" s="932"/>
      <c r="L218" s="932"/>
      <c r="M218" s="932"/>
    </row>
    <row r="219" spans="1:13" ht="30" customHeight="1">
      <c r="A219" s="152" t="s">
        <v>492</v>
      </c>
      <c r="B219" s="932" t="s">
        <v>791</v>
      </c>
      <c r="C219" s="932"/>
      <c r="D219" s="932"/>
      <c r="E219" s="932"/>
      <c r="F219" s="932"/>
      <c r="G219" s="932"/>
      <c r="H219" s="932"/>
      <c r="I219" s="932"/>
      <c r="J219" s="932"/>
      <c r="K219" s="932"/>
      <c r="L219" s="932"/>
      <c r="M219" s="932"/>
    </row>
    <row r="220" spans="1:13">
      <c r="A220" s="168"/>
      <c r="B220" s="242" t="s">
        <v>504</v>
      </c>
      <c r="C220" s="242"/>
      <c r="D220" s="240" t="s">
        <v>505</v>
      </c>
      <c r="E220" s="240"/>
      <c r="F220" s="232">
        <f>'Att 7 - Tax Rates'!L16</f>
        <v>0.21</v>
      </c>
      <c r="G220" s="244"/>
      <c r="H220" s="167" t="s">
        <v>751</v>
      </c>
      <c r="I220" s="240"/>
      <c r="J220" s="240"/>
      <c r="K220" s="240"/>
      <c r="L220" s="240"/>
      <c r="M220" s="240"/>
    </row>
    <row r="221" spans="1:13">
      <c r="A221" s="168"/>
      <c r="B221" s="242"/>
      <c r="C221" s="245"/>
      <c r="D221" s="240" t="s">
        <v>506</v>
      </c>
      <c r="E221" s="240"/>
      <c r="F221" s="902">
        <f>'Att 7 - Tax Rates'!L21</f>
        <v>8.7900000000000006E-2</v>
      </c>
      <c r="G221" s="244"/>
      <c r="H221" s="167" t="s">
        <v>752</v>
      </c>
      <c r="I221" s="240"/>
      <c r="J221" s="240"/>
      <c r="K221" s="240"/>
      <c r="L221" s="240"/>
      <c r="M221" s="240"/>
    </row>
    <row r="222" spans="1:13">
      <c r="A222" s="168"/>
      <c r="B222" s="242"/>
      <c r="C222" s="242"/>
      <c r="D222" s="240" t="s">
        <v>507</v>
      </c>
      <c r="E222" s="240"/>
      <c r="F222" s="232">
        <v>0</v>
      </c>
      <c r="G222" s="244"/>
      <c r="H222" s="167" t="s">
        <v>753</v>
      </c>
      <c r="I222" s="240"/>
      <c r="J222" s="240"/>
      <c r="K222" s="240"/>
      <c r="L222" s="240"/>
      <c r="M222" s="240"/>
    </row>
    <row r="223" spans="1:13" ht="38.25" customHeight="1">
      <c r="A223" s="233" t="s">
        <v>493</v>
      </c>
      <c r="B223" s="932" t="s">
        <v>792</v>
      </c>
      <c r="C223" s="932"/>
      <c r="D223" s="932"/>
      <c r="E223" s="932"/>
      <c r="F223" s="932"/>
      <c r="G223" s="932"/>
      <c r="H223" s="932"/>
      <c r="I223" s="932"/>
      <c r="J223" s="932"/>
      <c r="K223" s="932"/>
      <c r="L223" s="932"/>
      <c r="M223" s="932"/>
    </row>
    <row r="224" spans="1:13">
      <c r="A224" s="152" t="s">
        <v>495</v>
      </c>
      <c r="B224" s="931" t="s">
        <v>494</v>
      </c>
      <c r="C224" s="931"/>
      <c r="D224" s="931"/>
      <c r="E224" s="931"/>
      <c r="F224" s="931"/>
      <c r="G224" s="931"/>
      <c r="H224" s="931"/>
      <c r="I224" s="931"/>
      <c r="J224" s="931"/>
      <c r="K224" s="931"/>
      <c r="L224" s="931"/>
      <c r="M224" s="931"/>
    </row>
    <row r="225" spans="1:13" ht="78.75" customHeight="1">
      <c r="A225" s="152" t="s">
        <v>496</v>
      </c>
      <c r="B225" s="932" t="s">
        <v>972</v>
      </c>
      <c r="C225" s="932"/>
      <c r="D225" s="932"/>
      <c r="E225" s="932"/>
      <c r="F225" s="932"/>
      <c r="G225" s="932"/>
      <c r="H225" s="932"/>
      <c r="I225" s="932"/>
      <c r="J225" s="932"/>
      <c r="K225" s="932"/>
      <c r="L225" s="932"/>
      <c r="M225" s="932"/>
    </row>
    <row r="226" spans="1:13" ht="10.5" customHeight="1">
      <c r="A226" s="152" t="s">
        <v>440</v>
      </c>
      <c r="B226" s="932" t="s">
        <v>804</v>
      </c>
      <c r="C226" s="932"/>
      <c r="D226" s="932"/>
      <c r="E226" s="932"/>
      <c r="F226" s="932"/>
      <c r="G226" s="932"/>
      <c r="H226" s="932"/>
      <c r="I226" s="932"/>
      <c r="J226" s="932"/>
      <c r="K226" s="932"/>
      <c r="L226" s="932"/>
      <c r="M226" s="932"/>
    </row>
    <row r="227" spans="1:13" ht="27.75" customHeight="1">
      <c r="A227" s="152" t="s">
        <v>500</v>
      </c>
      <c r="B227" s="919" t="s">
        <v>497</v>
      </c>
      <c r="C227" s="919"/>
      <c r="D227" s="919"/>
      <c r="E227" s="919"/>
      <c r="F227" s="919"/>
      <c r="G227" s="919"/>
      <c r="H227" s="919"/>
      <c r="I227" s="919"/>
      <c r="J227" s="919"/>
      <c r="K227" s="919"/>
      <c r="L227" s="919"/>
      <c r="M227" s="919"/>
    </row>
    <row r="228" spans="1:13" ht="108" customHeight="1">
      <c r="A228" s="152" t="s">
        <v>501</v>
      </c>
      <c r="B228" s="919" t="s">
        <v>768</v>
      </c>
      <c r="C228" s="919"/>
      <c r="D228" s="919"/>
      <c r="E228" s="919"/>
      <c r="F228" s="919"/>
      <c r="G228" s="919"/>
      <c r="H228" s="919"/>
      <c r="I228" s="919"/>
      <c r="J228" s="919"/>
      <c r="K228" s="919"/>
      <c r="L228" s="919"/>
      <c r="M228" s="919"/>
    </row>
    <row r="229" spans="1:13">
      <c r="A229" s="152" t="s">
        <v>502</v>
      </c>
      <c r="B229" s="930" t="s">
        <v>498</v>
      </c>
      <c r="C229" s="930"/>
      <c r="D229" s="930"/>
      <c r="E229" s="930"/>
      <c r="F229" s="930"/>
      <c r="G229" s="930"/>
      <c r="H229" s="930"/>
      <c r="I229" s="930"/>
      <c r="J229" s="930"/>
      <c r="K229" s="930"/>
      <c r="L229" s="930"/>
      <c r="M229" s="930"/>
    </row>
    <row r="230" spans="1:13">
      <c r="A230" s="152" t="s">
        <v>503</v>
      </c>
      <c r="B230" s="930" t="s">
        <v>499</v>
      </c>
      <c r="C230" s="930"/>
      <c r="D230" s="930"/>
      <c r="E230" s="930"/>
      <c r="F230" s="930"/>
      <c r="G230" s="930"/>
      <c r="H230" s="930"/>
      <c r="I230" s="930"/>
      <c r="J230" s="930"/>
      <c r="K230" s="930"/>
      <c r="L230" s="930"/>
      <c r="M230" s="930"/>
    </row>
    <row r="231" spans="1:13">
      <c r="A231" s="152" t="s">
        <v>94</v>
      </c>
      <c r="B231" s="930" t="s">
        <v>96</v>
      </c>
      <c r="C231" s="930"/>
      <c r="D231" s="930"/>
      <c r="E231" s="930"/>
      <c r="F231" s="930"/>
      <c r="G231" s="930"/>
      <c r="H231" s="930"/>
      <c r="I231" s="930"/>
      <c r="J231" s="930"/>
      <c r="K231" s="930"/>
      <c r="L231" s="930"/>
      <c r="M231" s="930"/>
    </row>
    <row r="232" spans="1:13" ht="27.75" customHeight="1">
      <c r="A232" s="463" t="s">
        <v>749</v>
      </c>
      <c r="B232" s="919" t="s">
        <v>750</v>
      </c>
      <c r="C232" s="919"/>
      <c r="D232" s="919"/>
      <c r="E232" s="919"/>
      <c r="F232" s="919"/>
      <c r="G232" s="919"/>
      <c r="H232" s="919"/>
      <c r="I232" s="919"/>
      <c r="J232" s="919"/>
      <c r="K232" s="919"/>
      <c r="L232" s="919"/>
      <c r="M232" s="919"/>
    </row>
    <row r="233" spans="1:13" ht="92.25" customHeight="1">
      <c r="A233" s="463" t="s">
        <v>828</v>
      </c>
      <c r="B233" s="919" t="s">
        <v>829</v>
      </c>
      <c r="C233" s="919"/>
      <c r="D233" s="919"/>
      <c r="E233" s="919"/>
      <c r="F233" s="919"/>
      <c r="G233" s="919"/>
      <c r="H233" s="919"/>
      <c r="I233" s="919"/>
      <c r="J233" s="919"/>
      <c r="K233" s="919"/>
      <c r="L233" s="919"/>
      <c r="M233" s="919"/>
    </row>
  </sheetData>
  <mergeCells count="43">
    <mergeCell ref="B232:M232"/>
    <mergeCell ref="B233:M233"/>
    <mergeCell ref="A198:M198"/>
    <mergeCell ref="A199:M199"/>
    <mergeCell ref="B214:M214"/>
    <mergeCell ref="B213:M213"/>
    <mergeCell ref="B208:M208"/>
    <mergeCell ref="B215:M215"/>
    <mergeCell ref="B216:M216"/>
    <mergeCell ref="B231:M231"/>
    <mergeCell ref="B225:M225"/>
    <mergeCell ref="B212:M212"/>
    <mergeCell ref="B226:M226"/>
    <mergeCell ref="B228:M228"/>
    <mergeCell ref="B219:M219"/>
    <mergeCell ref="B223:M223"/>
    <mergeCell ref="B229:M229"/>
    <mergeCell ref="B230:M230"/>
    <mergeCell ref="B227:M227"/>
    <mergeCell ref="B224:M224"/>
    <mergeCell ref="B217:M217"/>
    <mergeCell ref="B218:M218"/>
    <mergeCell ref="A2:M2"/>
    <mergeCell ref="A3:M3"/>
    <mergeCell ref="A4:M4"/>
    <mergeCell ref="H13:I13"/>
    <mergeCell ref="A33:M33"/>
    <mergeCell ref="D111:D112"/>
    <mergeCell ref="B210:M210"/>
    <mergeCell ref="B211:M211"/>
    <mergeCell ref="A34:M34"/>
    <mergeCell ref="A35:M35"/>
    <mergeCell ref="A157:M157"/>
    <mergeCell ref="B162:K162"/>
    <mergeCell ref="H40:I40"/>
    <mergeCell ref="A86:M86"/>
    <mergeCell ref="B209:M209"/>
    <mergeCell ref="A87:M87"/>
    <mergeCell ref="A88:M88"/>
    <mergeCell ref="H93:I93"/>
    <mergeCell ref="A155:M155"/>
    <mergeCell ref="A156:M156"/>
    <mergeCell ref="B207:M207"/>
  </mergeCells>
  <phoneticPr fontId="0" type="noConversion"/>
  <printOptions horizontalCentered="1"/>
  <pageMargins left="0.5" right="0.5" top="0.75" bottom="0.5" header="0.3" footer="0.3"/>
  <pageSetup scale="53" orientation="landscape" r:id="rId1"/>
  <rowBreaks count="4" manualBreakCount="4">
    <brk id="31" max="16383" man="1"/>
    <brk id="84" max="12" man="1"/>
    <brk id="153" max="12" man="1"/>
    <brk id="19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14"/>
  <sheetViews>
    <sheetView showGridLines="0" view="pageBreakPreview" zoomScale="120" zoomScaleNormal="100" zoomScaleSheetLayoutView="120" workbookViewId="0">
      <selection activeCell="F18" sqref="F18"/>
    </sheetView>
  </sheetViews>
  <sheetFormatPr defaultRowHeight="12.75"/>
  <cols>
    <col min="1" max="1" width="6.83203125" style="107" customWidth="1"/>
    <col min="2" max="2" width="30.83203125" style="107" customWidth="1"/>
    <col min="3" max="3" width="3.83203125" style="107" customWidth="1"/>
    <col min="4" max="4" width="15.83203125" style="107" customWidth="1"/>
    <col min="5" max="5" width="3.83203125" style="107" customWidth="1"/>
    <col min="6" max="12" width="15.83203125" style="107" customWidth="1"/>
    <col min="13" max="16384" width="9.33203125" style="107"/>
  </cols>
  <sheetData>
    <row r="1" spans="1:12">
      <c r="A1" s="105"/>
      <c r="B1" s="105"/>
      <c r="C1" s="105"/>
      <c r="D1" s="105"/>
      <c r="E1" s="105"/>
      <c r="F1" s="105"/>
      <c r="G1" s="105"/>
      <c r="H1" s="105"/>
      <c r="I1" s="105"/>
      <c r="J1" s="105"/>
      <c r="K1" s="105"/>
      <c r="L1" s="106" t="s">
        <v>67</v>
      </c>
    </row>
    <row r="2" spans="1:12">
      <c r="A2" s="105"/>
      <c r="B2" s="105"/>
      <c r="C2" s="105"/>
      <c r="D2" s="105"/>
      <c r="E2" s="105"/>
      <c r="F2" s="105"/>
      <c r="G2" s="105"/>
      <c r="H2" s="105"/>
      <c r="I2" s="105"/>
      <c r="J2" s="105"/>
      <c r="K2" s="105"/>
      <c r="L2" s="108" t="s">
        <v>1126</v>
      </c>
    </row>
    <row r="3" spans="1:12">
      <c r="A3" s="958" t="s">
        <v>181</v>
      </c>
      <c r="B3" s="958"/>
      <c r="C3" s="958"/>
      <c r="D3" s="958"/>
      <c r="E3" s="958"/>
      <c r="F3" s="958"/>
      <c r="G3" s="958"/>
      <c r="H3" s="958"/>
      <c r="I3" s="958"/>
      <c r="J3" s="958"/>
      <c r="K3" s="958"/>
      <c r="L3" s="958"/>
    </row>
    <row r="4" spans="1:12" ht="9.9499999999999993" customHeight="1">
      <c r="A4" s="958" t="s">
        <v>597</v>
      </c>
      <c r="B4" s="958"/>
      <c r="C4" s="958"/>
      <c r="D4" s="958"/>
      <c r="E4" s="958"/>
      <c r="F4" s="958"/>
      <c r="G4" s="958"/>
      <c r="H4" s="958"/>
      <c r="I4" s="958"/>
      <c r="J4" s="958"/>
      <c r="K4" s="958"/>
      <c r="L4" s="958"/>
    </row>
    <row r="5" spans="1:12" ht="9.9499999999999993" customHeight="1">
      <c r="A5" s="959" t="s">
        <v>742</v>
      </c>
      <c r="B5" s="959"/>
      <c r="C5" s="959"/>
      <c r="D5" s="959"/>
      <c r="E5" s="959"/>
      <c r="F5" s="959"/>
      <c r="G5" s="959"/>
      <c r="H5" s="959"/>
      <c r="I5" s="959"/>
      <c r="J5" s="959"/>
      <c r="K5" s="959"/>
      <c r="L5" s="959"/>
    </row>
    <row r="6" spans="1:12" ht="9.9499999999999993" customHeight="1">
      <c r="A6" s="109"/>
      <c r="B6" s="960"/>
      <c r="C6" s="960"/>
      <c r="D6" s="960"/>
      <c r="E6" s="960"/>
      <c r="F6" s="960"/>
      <c r="G6" s="960"/>
      <c r="H6" s="960"/>
      <c r="I6" s="960"/>
      <c r="J6" s="960"/>
      <c r="K6" s="960"/>
      <c r="L6" s="105"/>
    </row>
    <row r="7" spans="1:12" ht="9.9499999999999993" customHeight="1">
      <c r="A7" s="110"/>
      <c r="B7" s="960"/>
      <c r="C7" s="960"/>
      <c r="D7" s="960"/>
      <c r="E7" s="960"/>
      <c r="F7" s="960"/>
      <c r="G7" s="960"/>
      <c r="H7" s="960"/>
      <c r="I7" s="960"/>
      <c r="J7" s="960"/>
      <c r="K7" s="960"/>
      <c r="L7" s="105"/>
    </row>
    <row r="8" spans="1:12" ht="9.9499999999999993" customHeight="1">
      <c r="A8" s="110"/>
      <c r="B8" s="111" t="s">
        <v>591</v>
      </c>
      <c r="C8" s="112"/>
      <c r="D8" s="112"/>
      <c r="E8" s="112"/>
      <c r="F8" s="112"/>
      <c r="G8" s="112"/>
      <c r="H8" s="112"/>
      <c r="I8" s="112"/>
      <c r="J8" s="112"/>
      <c r="K8" s="112"/>
      <c r="L8" s="105"/>
    </row>
    <row r="9" spans="1:12" ht="9.9499999999999993" customHeight="1">
      <c r="A9" s="110"/>
      <c r="B9" s="113"/>
      <c r="C9" s="113"/>
      <c r="D9" s="113"/>
      <c r="E9" s="113"/>
      <c r="F9" s="114" t="s">
        <v>585</v>
      </c>
      <c r="G9" s="114"/>
      <c r="H9" s="114" t="s">
        <v>580</v>
      </c>
      <c r="I9" s="114" t="s">
        <v>581</v>
      </c>
      <c r="J9" s="114" t="s">
        <v>583</v>
      </c>
      <c r="K9" s="114" t="s">
        <v>602</v>
      </c>
      <c r="L9" s="115" t="s">
        <v>588</v>
      </c>
    </row>
    <row r="10" spans="1:12" ht="9.9499999999999993" customHeight="1">
      <c r="A10" s="116" t="s">
        <v>70</v>
      </c>
      <c r="B10" s="117" t="s">
        <v>332</v>
      </c>
      <c r="C10" s="118"/>
      <c r="D10" s="119" t="s">
        <v>391</v>
      </c>
      <c r="E10" s="118"/>
      <c r="F10" s="119" t="s">
        <v>577</v>
      </c>
      <c r="G10" s="119" t="s">
        <v>578</v>
      </c>
      <c r="H10" s="119" t="s">
        <v>579</v>
      </c>
      <c r="I10" s="119" t="s">
        <v>582</v>
      </c>
      <c r="J10" s="119" t="s">
        <v>584</v>
      </c>
      <c r="K10" s="119" t="s">
        <v>584</v>
      </c>
      <c r="L10" s="119" t="s">
        <v>586</v>
      </c>
    </row>
    <row r="11" spans="1:12" ht="9.9499999999999993" customHeight="1">
      <c r="A11" s="110"/>
      <c r="B11" s="115" t="s">
        <v>122</v>
      </c>
      <c r="C11" s="105"/>
      <c r="D11" s="115" t="s">
        <v>123</v>
      </c>
      <c r="E11" s="105"/>
      <c r="F11" s="115" t="s">
        <v>280</v>
      </c>
      <c r="G11" s="115" t="s">
        <v>124</v>
      </c>
      <c r="H11" s="115" t="s">
        <v>281</v>
      </c>
      <c r="I11" s="115" t="s">
        <v>127</v>
      </c>
      <c r="J11" s="115" t="s">
        <v>128</v>
      </c>
      <c r="K11" s="115" t="s">
        <v>129</v>
      </c>
      <c r="L11" s="115" t="s">
        <v>130</v>
      </c>
    </row>
    <row r="12" spans="1:12">
      <c r="A12" s="105"/>
      <c r="B12" s="105"/>
      <c r="C12" s="105"/>
      <c r="E12" s="105"/>
      <c r="F12" s="105"/>
      <c r="G12" s="105"/>
      <c r="H12" s="105"/>
      <c r="I12" s="105"/>
      <c r="J12" s="105"/>
      <c r="K12" s="105"/>
      <c r="L12" s="105"/>
    </row>
    <row r="13" spans="1:12">
      <c r="A13" s="120">
        <v>1</v>
      </c>
      <c r="B13" s="121" t="s">
        <v>598</v>
      </c>
      <c r="C13" s="121"/>
      <c r="D13" s="120" t="s">
        <v>349</v>
      </c>
      <c r="E13" s="121"/>
      <c r="F13" s="102">
        <f>'WP2 - Tax Rates'!H12</f>
        <v>0.21</v>
      </c>
      <c r="G13" s="102">
        <v>0</v>
      </c>
      <c r="H13" s="102">
        <f>G13</f>
        <v>0</v>
      </c>
      <c r="I13" s="102">
        <f>G13</f>
        <v>0</v>
      </c>
      <c r="J13" s="102">
        <f>F13</f>
        <v>0.21</v>
      </c>
      <c r="K13" s="102">
        <v>0</v>
      </c>
      <c r="L13" s="121"/>
    </row>
    <row r="14" spans="1:12">
      <c r="A14" s="120">
        <v>2</v>
      </c>
      <c r="B14" s="121" t="s">
        <v>595</v>
      </c>
      <c r="C14" s="121"/>
      <c r="D14" s="120" t="s">
        <v>350</v>
      </c>
      <c r="E14" s="121"/>
      <c r="F14" s="103">
        <v>1</v>
      </c>
      <c r="G14" s="103">
        <v>0</v>
      </c>
      <c r="H14" s="103">
        <v>0</v>
      </c>
      <c r="I14" s="103">
        <v>0</v>
      </c>
      <c r="J14" s="103">
        <v>0</v>
      </c>
      <c r="K14" s="103">
        <v>0</v>
      </c>
      <c r="L14" s="121"/>
    </row>
    <row r="15" spans="1:12">
      <c r="A15" s="120">
        <v>3</v>
      </c>
      <c r="B15" s="121" t="s">
        <v>590</v>
      </c>
      <c r="C15" s="121"/>
      <c r="D15" s="120" t="s">
        <v>589</v>
      </c>
      <c r="E15" s="121"/>
      <c r="F15" s="101">
        <f t="shared" ref="F15:K15" si="0">F13*F14</f>
        <v>0.21</v>
      </c>
      <c r="G15" s="101">
        <f t="shared" si="0"/>
        <v>0</v>
      </c>
      <c r="H15" s="101">
        <f t="shared" si="0"/>
        <v>0</v>
      </c>
      <c r="I15" s="101">
        <f t="shared" si="0"/>
        <v>0</v>
      </c>
      <c r="J15" s="101">
        <f t="shared" si="0"/>
        <v>0</v>
      </c>
      <c r="K15" s="101">
        <f t="shared" si="0"/>
        <v>0</v>
      </c>
    </row>
    <row r="16" spans="1:12">
      <c r="A16" s="120">
        <v>4</v>
      </c>
      <c r="B16" s="121" t="s">
        <v>587</v>
      </c>
      <c r="C16" s="121"/>
      <c r="D16" s="120" t="s">
        <v>592</v>
      </c>
      <c r="E16" s="121"/>
      <c r="F16" s="121"/>
      <c r="G16" s="101"/>
      <c r="H16" s="121"/>
      <c r="I16" s="121"/>
      <c r="J16" s="121"/>
      <c r="K16" s="121"/>
      <c r="L16" s="122">
        <f>SUM(F15:K15)</f>
        <v>0.21</v>
      </c>
    </row>
    <row r="17" spans="1:12">
      <c r="A17" s="120"/>
      <c r="B17" s="121"/>
      <c r="C17" s="121"/>
      <c r="D17" s="121"/>
      <c r="E17" s="121"/>
      <c r="F17" s="121"/>
      <c r="G17" s="101"/>
      <c r="H17" s="121"/>
      <c r="I17" s="121"/>
      <c r="J17" s="121"/>
      <c r="K17" s="121"/>
      <c r="L17" s="121"/>
    </row>
    <row r="18" spans="1:12">
      <c r="A18" s="120">
        <v>5</v>
      </c>
      <c r="B18" s="121" t="s">
        <v>599</v>
      </c>
      <c r="C18" s="121"/>
      <c r="D18" s="120" t="s">
        <v>155</v>
      </c>
      <c r="E18" s="121"/>
      <c r="F18" s="102">
        <f>'WP2 - Tax Rates'!H16</f>
        <v>8.7900000000000006E-2</v>
      </c>
      <c r="G18" s="102">
        <v>0</v>
      </c>
      <c r="H18" s="102">
        <v>0</v>
      </c>
      <c r="I18" s="102">
        <v>0</v>
      </c>
      <c r="J18" s="102">
        <v>0</v>
      </c>
      <c r="K18" s="102">
        <v>0</v>
      </c>
      <c r="L18" s="121"/>
    </row>
    <row r="19" spans="1:12">
      <c r="A19" s="120">
        <v>6</v>
      </c>
      <c r="B19" s="121" t="s">
        <v>595</v>
      </c>
      <c r="C19" s="121"/>
      <c r="D19" s="120" t="s">
        <v>350</v>
      </c>
      <c r="E19" s="121"/>
      <c r="F19" s="103">
        <v>1</v>
      </c>
      <c r="G19" s="103">
        <v>0</v>
      </c>
      <c r="H19" s="103">
        <v>0</v>
      </c>
      <c r="I19" s="103">
        <v>0</v>
      </c>
      <c r="J19" s="103">
        <v>0</v>
      </c>
      <c r="K19" s="103">
        <v>0</v>
      </c>
      <c r="L19" s="121"/>
    </row>
    <row r="20" spans="1:12">
      <c r="A20" s="120">
        <v>7</v>
      </c>
      <c r="B20" s="121" t="s">
        <v>590</v>
      </c>
      <c r="C20" s="121"/>
      <c r="D20" s="120" t="s">
        <v>593</v>
      </c>
      <c r="E20" s="121"/>
      <c r="F20" s="101">
        <f>F18*F19</f>
        <v>8.7900000000000006E-2</v>
      </c>
      <c r="G20" s="101">
        <f>G18*G19</f>
        <v>0</v>
      </c>
      <c r="H20" s="101">
        <f t="shared" ref="H20:K20" si="1">H18*H19</f>
        <v>0</v>
      </c>
      <c r="I20" s="101">
        <f t="shared" si="1"/>
        <v>0</v>
      </c>
      <c r="J20" s="101">
        <f t="shared" si="1"/>
        <v>0</v>
      </c>
      <c r="K20" s="101">
        <f t="shared" si="1"/>
        <v>0</v>
      </c>
    </row>
    <row r="21" spans="1:12">
      <c r="A21" s="120">
        <v>8</v>
      </c>
      <c r="B21" s="121" t="s">
        <v>596</v>
      </c>
      <c r="C21" s="121"/>
      <c r="D21" s="120" t="s">
        <v>594</v>
      </c>
      <c r="E21" s="121"/>
      <c r="F21" s="101"/>
      <c r="G21" s="101"/>
      <c r="H21" s="101"/>
      <c r="I21" s="101"/>
      <c r="J21" s="101"/>
      <c r="K21" s="101"/>
      <c r="L21" s="122">
        <f>SUM(F20:K20)</f>
        <v>8.7900000000000006E-2</v>
      </c>
    </row>
    <row r="22" spans="1:12">
      <c r="A22" s="120"/>
      <c r="B22" s="121"/>
      <c r="C22" s="121"/>
      <c r="D22" s="121"/>
      <c r="E22" s="121"/>
      <c r="F22" s="121"/>
      <c r="G22" s="121"/>
      <c r="H22" s="121"/>
      <c r="I22" s="121"/>
      <c r="J22" s="121"/>
      <c r="K22" s="121"/>
      <c r="L22" s="121"/>
    </row>
    <row r="23" spans="1:12">
      <c r="A23" s="120"/>
    </row>
    <row r="24" spans="1:12">
      <c r="A24" s="120"/>
    </row>
    <row r="25" spans="1:12">
      <c r="A25" s="120" t="s">
        <v>431</v>
      </c>
      <c r="B25" s="121" t="s">
        <v>761</v>
      </c>
      <c r="C25" s="123"/>
      <c r="D25" s="123"/>
      <c r="E25" s="123"/>
      <c r="F25" s="123"/>
      <c r="G25" s="123"/>
      <c r="H25" s="123"/>
      <c r="I25" s="123"/>
    </row>
    <row r="26" spans="1:12">
      <c r="A26" s="120" t="s">
        <v>443</v>
      </c>
      <c r="B26" s="121" t="s">
        <v>605</v>
      </c>
      <c r="C26" s="123"/>
      <c r="D26" s="123"/>
      <c r="E26" s="123"/>
      <c r="F26" s="123"/>
      <c r="G26" s="123"/>
      <c r="H26" s="123"/>
      <c r="I26" s="123"/>
    </row>
    <row r="27" spans="1:12">
      <c r="A27" s="120" t="s">
        <v>446</v>
      </c>
      <c r="B27" s="121" t="s">
        <v>762</v>
      </c>
      <c r="C27" s="121"/>
      <c r="D27" s="121"/>
      <c r="E27" s="121"/>
      <c r="F27" s="121"/>
      <c r="G27" s="121"/>
      <c r="H27" s="121"/>
      <c r="I27" s="121"/>
      <c r="J27" s="121"/>
      <c r="K27" s="121"/>
      <c r="L27" s="121"/>
    </row>
    <row r="28" spans="1:12">
      <c r="A28" s="121"/>
      <c r="C28" s="121"/>
      <c r="D28" s="121"/>
      <c r="E28" s="121"/>
      <c r="F28" s="121"/>
      <c r="G28" s="121"/>
      <c r="H28" s="121"/>
      <c r="I28" s="121"/>
      <c r="J28" s="121"/>
      <c r="K28" s="121"/>
      <c r="L28" s="121"/>
    </row>
    <row r="29" spans="1:12">
      <c r="A29" s="121"/>
      <c r="B29" s="121"/>
      <c r="C29" s="121"/>
      <c r="D29" s="121"/>
      <c r="E29" s="121"/>
      <c r="F29" s="121"/>
      <c r="G29" s="121"/>
      <c r="H29" s="121"/>
      <c r="I29" s="121"/>
      <c r="J29" s="121"/>
      <c r="K29" s="121"/>
      <c r="L29" s="121"/>
    </row>
    <row r="30" spans="1:12">
      <c r="A30" s="121"/>
      <c r="B30" s="121"/>
      <c r="C30" s="121"/>
      <c r="D30" s="121"/>
      <c r="E30" s="121"/>
      <c r="F30" s="121"/>
      <c r="G30" s="121"/>
      <c r="H30" s="121"/>
      <c r="I30" s="121"/>
      <c r="J30" s="121"/>
      <c r="K30" s="121"/>
      <c r="L30" s="121"/>
    </row>
    <row r="31" spans="1:12" ht="19.5" customHeight="1">
      <c r="A31" s="121"/>
      <c r="B31" s="961"/>
      <c r="C31" s="961"/>
      <c r="D31" s="961"/>
      <c r="E31" s="961"/>
      <c r="F31" s="961"/>
      <c r="G31" s="961"/>
      <c r="H31" s="961"/>
      <c r="I31" s="961"/>
      <c r="J31" s="961"/>
      <c r="K31" s="961"/>
      <c r="L31" s="961"/>
    </row>
    <row r="32" spans="1:12">
      <c r="A32" s="121"/>
      <c r="B32" s="961"/>
      <c r="C32" s="961"/>
      <c r="D32" s="961"/>
      <c r="E32" s="961"/>
      <c r="F32" s="961"/>
      <c r="G32" s="961"/>
      <c r="H32" s="961"/>
      <c r="I32" s="961"/>
      <c r="J32" s="961"/>
      <c r="K32" s="961"/>
      <c r="L32" s="961"/>
    </row>
    <row r="33" spans="1:12">
      <c r="A33" s="121"/>
      <c r="B33" s="961"/>
      <c r="C33" s="961"/>
      <c r="D33" s="961"/>
      <c r="E33" s="961"/>
      <c r="F33" s="961"/>
      <c r="G33" s="961"/>
      <c r="H33" s="961"/>
      <c r="I33" s="961"/>
      <c r="J33" s="961"/>
      <c r="K33" s="961"/>
      <c r="L33" s="961"/>
    </row>
    <row r="34" spans="1:12">
      <c r="A34" s="121"/>
      <c r="B34" s="104"/>
      <c r="C34" s="121"/>
      <c r="D34" s="121"/>
      <c r="E34" s="121"/>
      <c r="F34" s="121"/>
      <c r="G34" s="121"/>
      <c r="H34" s="121"/>
      <c r="I34" s="121"/>
      <c r="J34" s="121"/>
      <c r="K34" s="121"/>
      <c r="L34" s="121"/>
    </row>
    <row r="35" spans="1:12">
      <c r="A35" s="121"/>
      <c r="B35" s="104"/>
      <c r="C35" s="121"/>
      <c r="D35" s="121"/>
      <c r="E35" s="121"/>
      <c r="F35" s="121"/>
      <c r="G35" s="121"/>
      <c r="H35" s="121"/>
      <c r="I35" s="121"/>
      <c r="J35" s="121"/>
      <c r="K35" s="121"/>
      <c r="L35" s="121"/>
    </row>
    <row r="36" spans="1:12">
      <c r="A36" s="121"/>
      <c r="B36" s="121"/>
      <c r="C36" s="121"/>
      <c r="D36" s="121"/>
      <c r="E36" s="121"/>
      <c r="F36" s="121"/>
      <c r="G36" s="121"/>
      <c r="H36" s="121"/>
      <c r="I36" s="121"/>
      <c r="J36" s="121"/>
      <c r="K36" s="121"/>
      <c r="L36" s="121"/>
    </row>
    <row r="37" spans="1:12">
      <c r="A37" s="121"/>
      <c r="B37" s="121"/>
      <c r="C37" s="121"/>
      <c r="D37" s="121"/>
      <c r="E37" s="121"/>
      <c r="F37" s="121"/>
      <c r="G37" s="121"/>
      <c r="H37" s="121"/>
      <c r="I37" s="121"/>
      <c r="J37" s="121"/>
      <c r="K37" s="121"/>
      <c r="L37" s="121"/>
    </row>
    <row r="38" spans="1:12">
      <c r="A38" s="121"/>
      <c r="B38" s="121"/>
      <c r="C38" s="121"/>
      <c r="D38" s="121"/>
      <c r="E38" s="121"/>
      <c r="F38" s="121"/>
      <c r="G38" s="121"/>
      <c r="H38" s="121"/>
      <c r="I38" s="121"/>
      <c r="J38" s="121"/>
      <c r="K38" s="121"/>
      <c r="L38" s="121"/>
    </row>
    <row r="39" spans="1:12">
      <c r="A39" s="121"/>
      <c r="B39" s="121"/>
      <c r="C39" s="121"/>
      <c r="D39" s="121"/>
      <c r="E39" s="121"/>
      <c r="F39" s="121"/>
      <c r="G39" s="121"/>
      <c r="H39" s="121"/>
      <c r="I39" s="121"/>
      <c r="J39" s="121"/>
      <c r="K39" s="121"/>
      <c r="L39" s="121"/>
    </row>
    <row r="40" spans="1:12">
      <c r="A40" s="121"/>
      <c r="B40" s="121"/>
      <c r="C40" s="121"/>
      <c r="D40" s="121"/>
      <c r="E40" s="121"/>
      <c r="F40" s="121"/>
      <c r="G40" s="121"/>
      <c r="H40" s="121"/>
      <c r="I40" s="121"/>
      <c r="J40" s="121"/>
      <c r="K40" s="121"/>
      <c r="L40" s="121"/>
    </row>
    <row r="41" spans="1:12">
      <c r="A41" s="121"/>
      <c r="B41" s="121"/>
      <c r="C41" s="121"/>
      <c r="D41" s="121"/>
      <c r="E41" s="121"/>
      <c r="F41" s="121"/>
      <c r="G41" s="121"/>
      <c r="H41" s="121"/>
      <c r="I41" s="121"/>
      <c r="J41" s="121"/>
      <c r="K41" s="121"/>
      <c r="L41" s="121"/>
    </row>
    <row r="42" spans="1:12">
      <c r="A42" s="121"/>
      <c r="B42" s="121"/>
      <c r="C42" s="121"/>
      <c r="D42" s="121"/>
      <c r="E42" s="121"/>
      <c r="F42" s="121"/>
      <c r="G42" s="121"/>
      <c r="H42" s="121"/>
      <c r="I42" s="121"/>
      <c r="J42" s="121"/>
      <c r="K42" s="121"/>
      <c r="L42" s="121"/>
    </row>
    <row r="43" spans="1:12">
      <c r="A43" s="121"/>
      <c r="B43" s="121"/>
      <c r="C43" s="121"/>
      <c r="D43" s="121"/>
      <c r="E43" s="121"/>
      <c r="F43" s="121"/>
      <c r="G43" s="121"/>
      <c r="H43" s="121"/>
      <c r="I43" s="121"/>
      <c r="J43" s="121"/>
      <c r="K43" s="121"/>
      <c r="L43" s="121"/>
    </row>
    <row r="44" spans="1:12">
      <c r="A44" s="121"/>
      <c r="B44" s="121"/>
      <c r="C44" s="121"/>
      <c r="D44" s="121"/>
      <c r="E44" s="121"/>
      <c r="F44" s="121"/>
      <c r="G44" s="121"/>
      <c r="H44" s="121"/>
      <c r="I44" s="121"/>
      <c r="J44" s="121"/>
      <c r="K44" s="121"/>
      <c r="L44" s="121"/>
    </row>
    <row r="45" spans="1:12">
      <c r="A45" s="121"/>
      <c r="B45" s="121"/>
      <c r="C45" s="121"/>
      <c r="D45" s="121"/>
      <c r="E45" s="121"/>
      <c r="F45" s="121"/>
      <c r="G45" s="121"/>
      <c r="H45" s="121"/>
      <c r="I45" s="121"/>
      <c r="J45" s="121"/>
      <c r="K45" s="121"/>
      <c r="L45" s="121"/>
    </row>
    <row r="46" spans="1:12">
      <c r="A46" s="121"/>
      <c r="B46" s="121"/>
      <c r="C46" s="121"/>
      <c r="D46" s="121"/>
      <c r="E46" s="121"/>
      <c r="F46" s="121"/>
      <c r="G46" s="121"/>
      <c r="H46" s="121"/>
      <c r="I46" s="121"/>
      <c r="J46" s="121"/>
      <c r="K46" s="121"/>
      <c r="L46" s="121"/>
    </row>
    <row r="47" spans="1:12">
      <c r="A47" s="121"/>
      <c r="B47" s="121"/>
      <c r="C47" s="121"/>
      <c r="D47" s="121"/>
      <c r="E47" s="121"/>
      <c r="F47" s="121"/>
      <c r="G47" s="121"/>
      <c r="H47" s="121"/>
      <c r="I47" s="121"/>
      <c r="J47" s="121"/>
      <c r="K47" s="121"/>
      <c r="L47" s="121"/>
    </row>
    <row r="48" spans="1:12">
      <c r="A48" s="121"/>
      <c r="B48" s="121"/>
      <c r="C48" s="121"/>
      <c r="D48" s="121"/>
      <c r="E48" s="121"/>
      <c r="F48" s="121"/>
      <c r="G48" s="121"/>
      <c r="H48" s="121"/>
      <c r="I48" s="121"/>
      <c r="J48" s="121"/>
      <c r="K48" s="121"/>
      <c r="L48" s="121"/>
    </row>
    <row r="49" spans="1:12">
      <c r="A49" s="121"/>
      <c r="B49" s="121"/>
      <c r="C49" s="121"/>
      <c r="D49" s="121"/>
      <c r="E49" s="121"/>
      <c r="F49" s="121"/>
      <c r="G49" s="121"/>
      <c r="H49" s="121"/>
      <c r="I49" s="121"/>
      <c r="J49" s="121"/>
      <c r="K49" s="121"/>
      <c r="L49" s="121"/>
    </row>
    <row r="50" spans="1:12">
      <c r="A50" s="121"/>
      <c r="B50" s="121"/>
      <c r="C50" s="121"/>
      <c r="D50" s="121"/>
      <c r="E50" s="121"/>
      <c r="F50" s="121"/>
      <c r="G50" s="121"/>
      <c r="H50" s="121"/>
      <c r="I50" s="121"/>
      <c r="J50" s="121"/>
      <c r="K50" s="121"/>
      <c r="L50" s="121"/>
    </row>
    <row r="51" spans="1:12">
      <c r="A51" s="121"/>
      <c r="B51" s="121"/>
      <c r="C51" s="121"/>
      <c r="D51" s="121"/>
      <c r="E51" s="121"/>
      <c r="F51" s="121"/>
      <c r="G51" s="121"/>
      <c r="H51" s="121"/>
      <c r="I51" s="121"/>
      <c r="J51" s="121"/>
      <c r="K51" s="121"/>
      <c r="L51" s="121"/>
    </row>
    <row r="52" spans="1:12">
      <c r="A52" s="121"/>
      <c r="B52" s="121"/>
      <c r="C52" s="121"/>
      <c r="D52" s="121"/>
      <c r="E52" s="121"/>
      <c r="F52" s="121"/>
      <c r="G52" s="121"/>
      <c r="H52" s="121"/>
      <c r="I52" s="121"/>
      <c r="J52" s="121"/>
      <c r="K52" s="121"/>
      <c r="L52" s="121"/>
    </row>
    <row r="53" spans="1:12">
      <c r="A53" s="121"/>
      <c r="B53" s="121"/>
      <c r="C53" s="121"/>
      <c r="D53" s="121"/>
      <c r="E53" s="121"/>
      <c r="F53" s="121"/>
      <c r="G53" s="121"/>
      <c r="H53" s="121"/>
      <c r="I53" s="121"/>
      <c r="J53" s="121"/>
      <c r="K53" s="121"/>
      <c r="L53" s="121"/>
    </row>
    <row r="54" spans="1:12">
      <c r="A54" s="121"/>
      <c r="B54" s="121"/>
      <c r="C54" s="121"/>
      <c r="D54" s="121"/>
      <c r="E54" s="121"/>
      <c r="F54" s="121"/>
      <c r="G54" s="121"/>
      <c r="H54" s="121"/>
      <c r="I54" s="121"/>
      <c r="J54" s="121"/>
      <c r="K54" s="121"/>
      <c r="L54" s="121"/>
    </row>
    <row r="55" spans="1:12">
      <c r="A55" s="121"/>
      <c r="B55" s="121"/>
      <c r="C55" s="121"/>
      <c r="D55" s="121"/>
      <c r="E55" s="121"/>
      <c r="F55" s="121"/>
      <c r="G55" s="121"/>
      <c r="H55" s="121"/>
      <c r="I55" s="121"/>
      <c r="J55" s="121"/>
      <c r="K55" s="121"/>
      <c r="L55" s="121"/>
    </row>
    <row r="56" spans="1:12">
      <c r="A56" s="105"/>
      <c r="B56" s="105"/>
      <c r="C56" s="105"/>
      <c r="D56" s="105"/>
      <c r="E56" s="105"/>
      <c r="F56" s="105"/>
      <c r="G56" s="105"/>
      <c r="H56" s="105"/>
      <c r="I56" s="105"/>
      <c r="J56" s="105"/>
      <c r="K56" s="105"/>
      <c r="L56" s="105"/>
    </row>
    <row r="57" spans="1:12">
      <c r="A57" s="105"/>
      <c r="B57" s="105"/>
      <c r="C57" s="105"/>
      <c r="D57" s="105"/>
      <c r="E57" s="105"/>
      <c r="F57" s="105"/>
      <c r="G57" s="105"/>
      <c r="H57" s="105"/>
      <c r="I57" s="105"/>
      <c r="J57" s="105"/>
      <c r="K57" s="105"/>
      <c r="L57" s="105"/>
    </row>
    <row r="58" spans="1:12">
      <c r="A58" s="105"/>
      <c r="B58" s="105"/>
      <c r="C58" s="105"/>
      <c r="D58" s="105"/>
      <c r="E58" s="105"/>
      <c r="F58" s="105"/>
      <c r="G58" s="105"/>
      <c r="H58" s="105"/>
      <c r="I58" s="105"/>
      <c r="J58" s="105"/>
      <c r="K58" s="105"/>
      <c r="L58" s="105"/>
    </row>
    <row r="59" spans="1:12">
      <c r="A59" s="105"/>
      <c r="B59" s="105"/>
      <c r="C59" s="105"/>
      <c r="D59" s="105"/>
      <c r="E59" s="105"/>
      <c r="F59" s="105"/>
      <c r="G59" s="105"/>
      <c r="H59" s="105"/>
      <c r="I59" s="105"/>
      <c r="J59" s="105"/>
      <c r="K59" s="105"/>
      <c r="L59" s="105"/>
    </row>
    <row r="60" spans="1:12">
      <c r="A60" s="105"/>
      <c r="B60" s="105"/>
      <c r="C60" s="105"/>
      <c r="D60" s="105"/>
      <c r="E60" s="105"/>
      <c r="F60" s="105"/>
      <c r="G60" s="105"/>
      <c r="H60" s="105"/>
      <c r="I60" s="105"/>
      <c r="J60" s="105"/>
      <c r="K60" s="105"/>
      <c r="L60" s="105"/>
    </row>
    <row r="61" spans="1:12">
      <c r="A61" s="105"/>
      <c r="B61" s="105"/>
      <c r="C61" s="105"/>
      <c r="D61" s="105"/>
      <c r="E61" s="105"/>
      <c r="F61" s="105"/>
      <c r="G61" s="105"/>
      <c r="H61" s="105"/>
      <c r="I61" s="105"/>
      <c r="J61" s="105"/>
      <c r="K61" s="105"/>
      <c r="L61" s="105"/>
    </row>
    <row r="62" spans="1:12">
      <c r="A62" s="105"/>
      <c r="B62" s="105"/>
      <c r="C62" s="105"/>
      <c r="D62" s="105"/>
      <c r="E62" s="105"/>
      <c r="F62" s="105"/>
      <c r="G62" s="105"/>
      <c r="H62" s="105"/>
      <c r="I62" s="105"/>
      <c r="J62" s="105"/>
      <c r="K62" s="105"/>
      <c r="L62" s="105"/>
    </row>
    <row r="63" spans="1:12">
      <c r="A63" s="105"/>
      <c r="B63" s="105"/>
      <c r="C63" s="105"/>
      <c r="D63" s="105"/>
      <c r="E63" s="105"/>
      <c r="F63" s="105"/>
      <c r="G63" s="105"/>
      <c r="H63" s="105"/>
      <c r="I63" s="105"/>
      <c r="J63" s="105"/>
      <c r="K63" s="105"/>
      <c r="L63" s="105"/>
    </row>
    <row r="64" spans="1:12">
      <c r="A64" s="105"/>
      <c r="B64" s="105"/>
      <c r="C64" s="105"/>
      <c r="D64" s="105"/>
      <c r="E64" s="105"/>
      <c r="F64" s="105"/>
      <c r="G64" s="105"/>
      <c r="H64" s="105"/>
      <c r="I64" s="105"/>
      <c r="J64" s="105"/>
      <c r="K64" s="105"/>
      <c r="L64" s="105"/>
    </row>
    <row r="65" spans="1:12">
      <c r="A65" s="105"/>
      <c r="B65" s="105"/>
      <c r="C65" s="105"/>
      <c r="D65" s="105"/>
      <c r="E65" s="105"/>
      <c r="F65" s="105"/>
      <c r="G65" s="105"/>
      <c r="H65" s="105"/>
      <c r="I65" s="105"/>
      <c r="J65" s="105"/>
      <c r="K65" s="105"/>
      <c r="L65" s="105"/>
    </row>
    <row r="66" spans="1:12">
      <c r="A66" s="105"/>
      <c r="B66" s="105"/>
      <c r="C66" s="105"/>
      <c r="D66" s="105"/>
      <c r="E66" s="105"/>
      <c r="F66" s="105"/>
      <c r="G66" s="105"/>
      <c r="H66" s="105"/>
      <c r="I66" s="105"/>
      <c r="J66" s="105"/>
      <c r="K66" s="105"/>
      <c r="L66" s="105"/>
    </row>
    <row r="67" spans="1:12">
      <c r="A67" s="105"/>
      <c r="B67" s="105"/>
      <c r="C67" s="105"/>
      <c r="D67" s="105"/>
      <c r="E67" s="105"/>
      <c r="F67" s="105"/>
      <c r="G67" s="105"/>
      <c r="H67" s="105"/>
      <c r="I67" s="105"/>
      <c r="J67" s="105"/>
      <c r="K67" s="105"/>
      <c r="L67" s="105"/>
    </row>
    <row r="68" spans="1:12">
      <c r="A68" s="105"/>
      <c r="B68" s="105"/>
      <c r="C68" s="105"/>
      <c r="D68" s="105"/>
      <c r="E68" s="105"/>
      <c r="F68" s="105"/>
      <c r="G68" s="105"/>
      <c r="H68" s="105"/>
      <c r="I68" s="105"/>
      <c r="J68" s="105"/>
      <c r="K68" s="105"/>
      <c r="L68" s="105"/>
    </row>
    <row r="69" spans="1:12">
      <c r="A69" s="105"/>
      <c r="B69" s="105"/>
      <c r="C69" s="105"/>
      <c r="D69" s="105"/>
      <c r="E69" s="105"/>
      <c r="F69" s="105"/>
      <c r="G69" s="105"/>
      <c r="H69" s="105"/>
      <c r="I69" s="105"/>
      <c r="J69" s="105"/>
      <c r="K69" s="105"/>
      <c r="L69" s="105"/>
    </row>
    <row r="70" spans="1:12">
      <c r="A70" s="105"/>
      <c r="B70" s="105"/>
      <c r="C70" s="105"/>
      <c r="D70" s="105"/>
      <c r="E70" s="105"/>
      <c r="F70" s="105"/>
      <c r="G70" s="105"/>
      <c r="H70" s="105"/>
      <c r="I70" s="105"/>
      <c r="J70" s="105"/>
      <c r="K70" s="105"/>
      <c r="L70" s="105"/>
    </row>
    <row r="71" spans="1:12">
      <c r="A71" s="105"/>
      <c r="B71" s="105"/>
      <c r="C71" s="105"/>
      <c r="D71" s="105"/>
      <c r="E71" s="105"/>
      <c r="F71" s="105"/>
      <c r="G71" s="105"/>
      <c r="H71" s="105"/>
      <c r="I71" s="105"/>
      <c r="J71" s="105"/>
      <c r="K71" s="105"/>
      <c r="L71" s="105"/>
    </row>
    <row r="72" spans="1:12">
      <c r="A72" s="105"/>
      <c r="B72" s="105"/>
      <c r="C72" s="105"/>
      <c r="D72" s="105"/>
      <c r="E72" s="105"/>
      <c r="F72" s="105"/>
      <c r="G72" s="105"/>
      <c r="H72" s="105"/>
      <c r="I72" s="105"/>
      <c r="J72" s="105"/>
      <c r="K72" s="105"/>
      <c r="L72" s="105"/>
    </row>
    <row r="73" spans="1:12">
      <c r="A73" s="105"/>
      <c r="B73" s="105"/>
      <c r="C73" s="105"/>
      <c r="D73" s="105"/>
      <c r="E73" s="105"/>
      <c r="F73" s="105"/>
      <c r="G73" s="105"/>
      <c r="H73" s="105"/>
      <c r="I73" s="105"/>
      <c r="J73" s="105"/>
      <c r="K73" s="105"/>
      <c r="L73" s="105"/>
    </row>
    <row r="74" spans="1:12">
      <c r="A74" s="105"/>
      <c r="B74" s="105"/>
      <c r="C74" s="105"/>
      <c r="D74" s="105"/>
      <c r="E74" s="105"/>
      <c r="F74" s="105"/>
      <c r="G74" s="105"/>
      <c r="H74" s="105"/>
      <c r="I74" s="105"/>
      <c r="J74" s="105"/>
      <c r="K74" s="105"/>
      <c r="L74" s="105"/>
    </row>
    <row r="75" spans="1:12">
      <c r="A75" s="105"/>
      <c r="B75" s="105"/>
      <c r="C75" s="105"/>
      <c r="D75" s="105"/>
      <c r="E75" s="105"/>
      <c r="F75" s="105"/>
      <c r="G75" s="105"/>
      <c r="H75" s="105"/>
      <c r="I75" s="105"/>
      <c r="J75" s="105"/>
      <c r="K75" s="105"/>
      <c r="L75" s="105"/>
    </row>
    <row r="76" spans="1:12">
      <c r="A76" s="105"/>
      <c r="B76" s="105"/>
      <c r="C76" s="105"/>
      <c r="D76" s="105"/>
      <c r="E76" s="105"/>
      <c r="F76" s="105"/>
      <c r="G76" s="105"/>
      <c r="H76" s="105"/>
      <c r="I76" s="105"/>
      <c r="J76" s="105"/>
      <c r="K76" s="105"/>
      <c r="L76" s="105"/>
    </row>
    <row r="77" spans="1:12">
      <c r="A77" s="105"/>
      <c r="B77" s="105"/>
      <c r="C77" s="105"/>
      <c r="D77" s="105"/>
      <c r="E77" s="105"/>
      <c r="F77" s="105"/>
      <c r="G77" s="105"/>
      <c r="H77" s="105"/>
      <c r="I77" s="105"/>
      <c r="J77" s="105"/>
      <c r="K77" s="105"/>
      <c r="L77" s="105"/>
    </row>
    <row r="78" spans="1:12">
      <c r="A78" s="105"/>
      <c r="B78" s="105"/>
      <c r="C78" s="105"/>
      <c r="D78" s="105"/>
      <c r="E78" s="105"/>
      <c r="F78" s="105"/>
      <c r="G78" s="105"/>
      <c r="H78" s="105"/>
      <c r="I78" s="105"/>
      <c r="J78" s="105"/>
      <c r="K78" s="105"/>
      <c r="L78" s="105"/>
    </row>
    <row r="79" spans="1:12">
      <c r="A79" s="105"/>
      <c r="B79" s="105"/>
      <c r="C79" s="105"/>
      <c r="D79" s="105"/>
      <c r="E79" s="105"/>
      <c r="F79" s="105"/>
      <c r="G79" s="105"/>
      <c r="H79" s="105"/>
      <c r="I79" s="105"/>
      <c r="J79" s="105"/>
      <c r="K79" s="105"/>
      <c r="L79" s="105"/>
    </row>
    <row r="80" spans="1:12">
      <c r="A80" s="105"/>
      <c r="B80" s="105"/>
      <c r="C80" s="105"/>
      <c r="D80" s="105"/>
      <c r="E80" s="105"/>
      <c r="F80" s="105"/>
      <c r="G80" s="105"/>
      <c r="H80" s="105"/>
      <c r="I80" s="105"/>
      <c r="J80" s="105"/>
      <c r="K80" s="105"/>
      <c r="L80" s="105"/>
    </row>
    <row r="81" spans="1:12">
      <c r="A81" s="105"/>
      <c r="B81" s="105"/>
      <c r="C81" s="105"/>
      <c r="D81" s="105"/>
      <c r="E81" s="105"/>
      <c r="F81" s="105"/>
      <c r="G81" s="105"/>
      <c r="H81" s="105"/>
      <c r="I81" s="105"/>
      <c r="J81" s="105"/>
      <c r="K81" s="105"/>
      <c r="L81" s="105"/>
    </row>
    <row r="82" spans="1:12">
      <c r="A82" s="105"/>
      <c r="B82" s="105"/>
      <c r="C82" s="105"/>
      <c r="D82" s="105"/>
      <c r="E82" s="105"/>
      <c r="F82" s="105"/>
      <c r="G82" s="105"/>
      <c r="H82" s="105"/>
      <c r="I82" s="105"/>
      <c r="J82" s="105"/>
      <c r="K82" s="105"/>
      <c r="L82" s="105"/>
    </row>
    <row r="83" spans="1:12">
      <c r="A83" s="105"/>
      <c r="B83" s="105"/>
      <c r="C83" s="105"/>
      <c r="D83" s="105"/>
      <c r="E83" s="105"/>
      <c r="F83" s="105"/>
      <c r="G83" s="105"/>
      <c r="H83" s="105"/>
      <c r="I83" s="105"/>
      <c r="J83" s="105"/>
      <c r="K83" s="105"/>
      <c r="L83" s="105"/>
    </row>
    <row r="84" spans="1:12">
      <c r="A84" s="105"/>
      <c r="B84" s="105"/>
      <c r="C84" s="105"/>
      <c r="D84" s="105"/>
      <c r="E84" s="105"/>
      <c r="F84" s="105"/>
      <c r="G84" s="105"/>
      <c r="H84" s="105"/>
      <c r="I84" s="105"/>
      <c r="J84" s="105"/>
      <c r="K84" s="105"/>
      <c r="L84" s="105"/>
    </row>
    <row r="85" spans="1:12">
      <c r="A85" s="105"/>
      <c r="B85" s="105"/>
      <c r="C85" s="105"/>
      <c r="D85" s="105"/>
      <c r="E85" s="105"/>
      <c r="F85" s="105"/>
      <c r="G85" s="105"/>
      <c r="H85" s="105"/>
      <c r="I85" s="105"/>
      <c r="J85" s="105"/>
      <c r="K85" s="105"/>
      <c r="L85" s="105"/>
    </row>
    <row r="86" spans="1:12">
      <c r="A86" s="105"/>
      <c r="B86" s="105"/>
      <c r="C86" s="105"/>
      <c r="D86" s="105"/>
      <c r="E86" s="105"/>
      <c r="F86" s="105"/>
      <c r="G86" s="105"/>
      <c r="H86" s="105"/>
      <c r="I86" s="105"/>
      <c r="J86" s="105"/>
      <c r="K86" s="105"/>
      <c r="L86" s="105"/>
    </row>
    <row r="87" spans="1:12">
      <c r="A87" s="105"/>
      <c r="B87" s="105"/>
      <c r="C87" s="105"/>
      <c r="D87" s="105"/>
      <c r="E87" s="105"/>
      <c r="F87" s="105"/>
      <c r="G87" s="105"/>
      <c r="H87" s="105"/>
      <c r="I87" s="105"/>
      <c r="J87" s="105"/>
      <c r="K87" s="105"/>
      <c r="L87" s="105"/>
    </row>
    <row r="88" spans="1:12">
      <c r="A88" s="105"/>
      <c r="B88" s="105"/>
      <c r="C88" s="105"/>
      <c r="D88" s="105"/>
      <c r="E88" s="105"/>
      <c r="F88" s="105"/>
      <c r="G88" s="105"/>
      <c r="H88" s="105"/>
      <c r="I88" s="105"/>
      <c r="J88" s="105"/>
      <c r="K88" s="105"/>
      <c r="L88" s="105"/>
    </row>
    <row r="89" spans="1:12">
      <c r="A89" s="105"/>
      <c r="B89" s="105"/>
      <c r="C89" s="105"/>
      <c r="D89" s="105"/>
      <c r="E89" s="105"/>
      <c r="F89" s="105"/>
      <c r="G89" s="105"/>
      <c r="H89" s="105"/>
      <c r="I89" s="105"/>
      <c r="J89" s="105"/>
      <c r="K89" s="105"/>
      <c r="L89" s="105"/>
    </row>
    <row r="90" spans="1:12">
      <c r="A90" s="105"/>
      <c r="B90" s="105"/>
      <c r="C90" s="105"/>
      <c r="D90" s="105"/>
      <c r="E90" s="105"/>
      <c r="F90" s="105"/>
      <c r="G90" s="105"/>
      <c r="H90" s="105"/>
      <c r="I90" s="105"/>
      <c r="J90" s="105"/>
      <c r="K90" s="105"/>
      <c r="L90" s="105"/>
    </row>
    <row r="91" spans="1:12">
      <c r="A91" s="105"/>
      <c r="B91" s="105"/>
      <c r="C91" s="105"/>
      <c r="D91" s="105"/>
      <c r="E91" s="105"/>
      <c r="F91" s="105"/>
      <c r="G91" s="105"/>
      <c r="H91" s="105"/>
      <c r="I91" s="105"/>
      <c r="J91" s="105"/>
      <c r="K91" s="105"/>
      <c r="L91" s="105"/>
    </row>
    <row r="92" spans="1:12">
      <c r="A92" s="105"/>
      <c r="B92" s="105"/>
      <c r="C92" s="105"/>
      <c r="D92" s="105"/>
      <c r="E92" s="105"/>
      <c r="F92" s="105"/>
      <c r="G92" s="105"/>
      <c r="H92" s="105"/>
      <c r="I92" s="105"/>
      <c r="J92" s="105"/>
      <c r="K92" s="105"/>
      <c r="L92" s="105"/>
    </row>
    <row r="93" spans="1:12">
      <c r="A93" s="105"/>
      <c r="B93" s="105"/>
      <c r="C93" s="105"/>
      <c r="D93" s="105"/>
      <c r="E93" s="105"/>
      <c r="F93" s="105"/>
      <c r="G93" s="105"/>
      <c r="H93" s="105"/>
      <c r="I93" s="105"/>
      <c r="J93" s="105"/>
      <c r="K93" s="105"/>
      <c r="L93" s="105"/>
    </row>
    <row r="94" spans="1:12">
      <c r="A94" s="105"/>
      <c r="B94" s="105"/>
      <c r="C94" s="105"/>
      <c r="D94" s="105"/>
      <c r="E94" s="105"/>
      <c r="F94" s="105"/>
      <c r="G94" s="105"/>
      <c r="H94" s="105"/>
      <c r="I94" s="105"/>
      <c r="J94" s="105"/>
      <c r="K94" s="105"/>
      <c r="L94" s="105"/>
    </row>
    <row r="95" spans="1:12">
      <c r="A95" s="105"/>
      <c r="B95" s="105"/>
      <c r="C95" s="105"/>
      <c r="D95" s="105"/>
      <c r="E95" s="105"/>
      <c r="F95" s="105"/>
      <c r="G95" s="105"/>
      <c r="H95" s="105"/>
      <c r="I95" s="105"/>
      <c r="J95" s="105"/>
      <c r="K95" s="105"/>
      <c r="L95" s="105"/>
    </row>
    <row r="96" spans="1:12">
      <c r="A96" s="105"/>
      <c r="B96" s="105"/>
      <c r="C96" s="105"/>
      <c r="D96" s="105"/>
      <c r="E96" s="105"/>
      <c r="F96" s="105"/>
      <c r="G96" s="105"/>
      <c r="H96" s="105"/>
      <c r="I96" s="105"/>
      <c r="J96" s="105"/>
      <c r="K96" s="105"/>
      <c r="L96" s="105"/>
    </row>
    <row r="97" spans="1:12">
      <c r="A97" s="105"/>
      <c r="B97" s="105"/>
      <c r="C97" s="105"/>
      <c r="D97" s="105"/>
      <c r="E97" s="105"/>
      <c r="F97" s="105"/>
      <c r="G97" s="105"/>
      <c r="H97" s="105"/>
      <c r="I97" s="105"/>
      <c r="J97" s="105"/>
      <c r="K97" s="105"/>
      <c r="L97" s="105"/>
    </row>
    <row r="98" spans="1:12">
      <c r="A98" s="105"/>
      <c r="B98" s="105"/>
      <c r="C98" s="105"/>
      <c r="D98" s="105"/>
      <c r="E98" s="105"/>
      <c r="F98" s="105"/>
      <c r="G98" s="105"/>
      <c r="H98" s="105"/>
      <c r="I98" s="105"/>
      <c r="J98" s="105"/>
      <c r="K98" s="105"/>
      <c r="L98" s="105"/>
    </row>
    <row r="99" spans="1:12">
      <c r="A99" s="105"/>
      <c r="B99" s="105"/>
      <c r="C99" s="105"/>
      <c r="D99" s="105"/>
      <c r="E99" s="105"/>
      <c r="F99" s="105"/>
      <c r="G99" s="105"/>
      <c r="H99" s="105"/>
      <c r="I99" s="105"/>
      <c r="J99" s="105"/>
      <c r="K99" s="105"/>
      <c r="L99" s="105"/>
    </row>
    <row r="100" spans="1:12">
      <c r="A100" s="105"/>
      <c r="B100" s="105"/>
      <c r="C100" s="105"/>
      <c r="D100" s="105"/>
      <c r="E100" s="105"/>
      <c r="F100" s="105"/>
      <c r="G100" s="105"/>
      <c r="H100" s="105"/>
      <c r="I100" s="105"/>
      <c r="J100" s="105"/>
      <c r="K100" s="105"/>
      <c r="L100" s="105"/>
    </row>
    <row r="101" spans="1:12">
      <c r="A101" s="105"/>
      <c r="B101" s="105"/>
      <c r="C101" s="105"/>
      <c r="D101" s="105"/>
      <c r="E101" s="105"/>
      <c r="F101" s="105"/>
      <c r="G101" s="105"/>
      <c r="H101" s="105"/>
      <c r="I101" s="105"/>
      <c r="J101" s="105"/>
      <c r="K101" s="105"/>
      <c r="L101" s="105"/>
    </row>
    <row r="102" spans="1:12">
      <c r="A102" s="105"/>
      <c r="B102" s="105"/>
      <c r="C102" s="105"/>
      <c r="D102" s="105"/>
      <c r="E102" s="105"/>
      <c r="F102" s="105"/>
      <c r="G102" s="105"/>
      <c r="H102" s="105"/>
      <c r="I102" s="105"/>
      <c r="J102" s="105"/>
      <c r="K102" s="105"/>
      <c r="L102" s="105"/>
    </row>
    <row r="103" spans="1:12">
      <c r="A103" s="105"/>
      <c r="B103" s="105"/>
      <c r="C103" s="105"/>
      <c r="D103" s="105"/>
      <c r="E103" s="105"/>
      <c r="F103" s="105"/>
      <c r="G103" s="105"/>
      <c r="H103" s="105"/>
      <c r="I103" s="105"/>
      <c r="J103" s="105"/>
      <c r="K103" s="105"/>
      <c r="L103" s="105"/>
    </row>
    <row r="104" spans="1:12">
      <c r="A104" s="105"/>
      <c r="B104" s="105"/>
      <c r="C104" s="105"/>
      <c r="D104" s="105"/>
      <c r="E104" s="105"/>
      <c r="F104" s="105"/>
      <c r="G104" s="105"/>
      <c r="H104" s="105"/>
      <c r="I104" s="105"/>
      <c r="J104" s="105"/>
      <c r="K104" s="105"/>
      <c r="L104" s="105"/>
    </row>
    <row r="105" spans="1:12">
      <c r="A105" s="105"/>
      <c r="B105" s="105"/>
      <c r="C105" s="105"/>
      <c r="D105" s="105"/>
      <c r="E105" s="105"/>
      <c r="F105" s="105"/>
      <c r="G105" s="105"/>
      <c r="H105" s="105"/>
      <c r="I105" s="105"/>
      <c r="J105" s="105"/>
      <c r="K105" s="105"/>
      <c r="L105" s="105"/>
    </row>
    <row r="106" spans="1:12">
      <c r="A106" s="105"/>
      <c r="B106" s="105"/>
      <c r="C106" s="105"/>
      <c r="D106" s="105"/>
      <c r="E106" s="105"/>
      <c r="F106" s="105"/>
      <c r="G106" s="105"/>
      <c r="H106" s="105"/>
      <c r="I106" s="105"/>
      <c r="J106" s="105"/>
      <c r="K106" s="105"/>
      <c r="L106" s="105"/>
    </row>
    <row r="107" spans="1:12">
      <c r="A107" s="105"/>
      <c r="B107" s="105"/>
      <c r="C107" s="105"/>
      <c r="D107" s="105"/>
      <c r="E107" s="105"/>
      <c r="F107" s="105"/>
      <c r="G107" s="105"/>
      <c r="H107" s="105"/>
      <c r="I107" s="105"/>
      <c r="J107" s="105"/>
      <c r="K107" s="105"/>
      <c r="L107" s="105"/>
    </row>
    <row r="108" spans="1:12">
      <c r="A108" s="105"/>
      <c r="B108" s="105"/>
      <c r="C108" s="105"/>
      <c r="D108" s="105"/>
      <c r="E108" s="105"/>
      <c r="F108" s="105"/>
      <c r="G108" s="105"/>
      <c r="H108" s="105"/>
      <c r="I108" s="105"/>
      <c r="J108" s="105"/>
      <c r="K108" s="105"/>
      <c r="L108" s="105"/>
    </row>
    <row r="109" spans="1:12">
      <c r="A109" s="105"/>
      <c r="B109" s="105"/>
      <c r="C109" s="105"/>
      <c r="D109" s="105"/>
      <c r="E109" s="105"/>
      <c r="F109" s="105"/>
      <c r="G109" s="105"/>
      <c r="H109" s="105"/>
      <c r="I109" s="105"/>
      <c r="J109" s="105"/>
      <c r="K109" s="105"/>
      <c r="L109" s="105"/>
    </row>
    <row r="110" spans="1:12">
      <c r="A110" s="105"/>
      <c r="B110" s="105"/>
      <c r="C110" s="105"/>
      <c r="D110" s="105"/>
      <c r="E110" s="105"/>
      <c r="F110" s="105"/>
      <c r="G110" s="105"/>
      <c r="H110" s="105"/>
      <c r="I110" s="105"/>
      <c r="J110" s="105"/>
      <c r="K110" s="105"/>
      <c r="L110" s="105"/>
    </row>
    <row r="111" spans="1:12">
      <c r="A111" s="105"/>
      <c r="B111" s="105"/>
      <c r="C111" s="105"/>
      <c r="D111" s="105"/>
      <c r="E111" s="105"/>
      <c r="F111" s="105"/>
      <c r="G111" s="105"/>
      <c r="H111" s="105"/>
      <c r="I111" s="105"/>
      <c r="J111" s="105"/>
      <c r="K111" s="105"/>
      <c r="L111" s="105"/>
    </row>
    <row r="112" spans="1:12">
      <c r="A112" s="105"/>
      <c r="B112" s="105"/>
      <c r="C112" s="105"/>
      <c r="D112" s="105"/>
      <c r="E112" s="105"/>
      <c r="F112" s="105"/>
      <c r="G112" s="105"/>
      <c r="H112" s="105"/>
      <c r="I112" s="105"/>
      <c r="J112" s="105"/>
      <c r="K112" s="105"/>
      <c r="L112" s="105"/>
    </row>
    <row r="113" spans="1:12">
      <c r="A113" s="105"/>
      <c r="B113" s="105"/>
      <c r="C113" s="105"/>
      <c r="D113" s="105"/>
      <c r="E113" s="105"/>
      <c r="F113" s="105"/>
      <c r="G113" s="105"/>
      <c r="H113" s="105"/>
      <c r="I113" s="105"/>
      <c r="J113" s="105"/>
      <c r="K113" s="105"/>
      <c r="L113" s="105"/>
    </row>
    <row r="114" spans="1:12">
      <c r="A114" s="105"/>
      <c r="B114" s="105"/>
      <c r="C114" s="105"/>
      <c r="D114" s="105"/>
      <c r="E114" s="105"/>
      <c r="F114" s="105"/>
      <c r="G114" s="105"/>
      <c r="H114" s="105"/>
      <c r="I114" s="105"/>
      <c r="J114" s="105"/>
      <c r="K114" s="105"/>
      <c r="L114" s="105"/>
    </row>
  </sheetData>
  <mergeCells count="5">
    <mergeCell ref="A3:L3"/>
    <mergeCell ref="A4:L4"/>
    <mergeCell ref="A5:L5"/>
    <mergeCell ref="B6:K7"/>
    <mergeCell ref="B31:L33"/>
  </mergeCells>
  <printOptions horizontalCentered="1"/>
  <pageMargins left="0.5" right="0.5" top="0.75" bottom="0.75" header="0.3" footer="0.3"/>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77"/>
  <sheetViews>
    <sheetView view="pageBreakPreview" topLeftCell="A33" zoomScaleNormal="115" zoomScaleSheetLayoutView="100" workbookViewId="0">
      <selection activeCell="A3" sqref="A3:I3"/>
    </sheetView>
  </sheetViews>
  <sheetFormatPr defaultColWidth="9.33203125" defaultRowHeight="9"/>
  <cols>
    <col min="1" max="1" width="9.33203125" style="2"/>
    <col min="2" max="2" width="50.6640625" style="2" customWidth="1"/>
    <col min="3" max="3" width="10.1640625" style="2" customWidth="1"/>
    <col min="4" max="4" width="17" style="2" customWidth="1"/>
    <col min="5" max="5" width="13" style="2" customWidth="1"/>
    <col min="6" max="6" width="17.5" style="2" customWidth="1"/>
    <col min="7" max="7" width="17.6640625" style="2" customWidth="1"/>
    <col min="8" max="8" width="17.33203125" style="2" customWidth="1"/>
    <col min="9" max="9" width="15.33203125" style="2" customWidth="1"/>
    <col min="10" max="16384" width="9.33203125" style="2"/>
  </cols>
  <sheetData>
    <row r="1" spans="1:19" ht="9.9499999999999993" customHeight="1">
      <c r="A1" s="15"/>
      <c r="B1" s="15"/>
      <c r="G1" s="3"/>
      <c r="I1" s="5" t="s">
        <v>67</v>
      </c>
      <c r="M1" s="4"/>
    </row>
    <row r="2" spans="1:19" ht="9.9499999999999993" customHeight="1">
      <c r="A2" s="15"/>
      <c r="B2" s="15"/>
      <c r="G2" s="3"/>
      <c r="I2" s="100" t="s">
        <v>1126</v>
      </c>
      <c r="M2" s="4"/>
    </row>
    <row r="3" spans="1:19" ht="9.9499999999999993" customHeight="1">
      <c r="A3" s="942" t="s">
        <v>237</v>
      </c>
      <c r="B3" s="942"/>
      <c r="C3" s="942"/>
      <c r="D3" s="942"/>
      <c r="E3" s="942"/>
      <c r="F3" s="942"/>
      <c r="G3" s="942"/>
      <c r="H3" s="942"/>
      <c r="I3" s="942"/>
    </row>
    <row r="4" spans="1:19" ht="9.9499999999999993" customHeight="1">
      <c r="A4" s="942" t="s">
        <v>236</v>
      </c>
      <c r="B4" s="942"/>
      <c r="C4" s="942"/>
      <c r="D4" s="942"/>
      <c r="E4" s="942"/>
      <c r="F4" s="942"/>
      <c r="G4" s="942"/>
      <c r="H4" s="942"/>
      <c r="I4" s="942"/>
    </row>
    <row r="5" spans="1:19" ht="9.9499999999999993" customHeight="1">
      <c r="A5" s="943" t="s">
        <v>742</v>
      </c>
      <c r="B5" s="944"/>
      <c r="C5" s="944"/>
      <c r="D5" s="944"/>
      <c r="E5" s="944"/>
      <c r="F5" s="944"/>
      <c r="G5" s="944"/>
      <c r="H5" s="944"/>
      <c r="I5" s="944"/>
    </row>
    <row r="6" spans="1:19" ht="9.9499999999999993" customHeight="1"/>
    <row r="7" spans="1:19" ht="20.100000000000001" customHeight="1">
      <c r="B7" s="941" t="s">
        <v>476</v>
      </c>
      <c r="C7" s="941"/>
      <c r="D7" s="941"/>
      <c r="E7" s="941"/>
      <c r="F7" s="941"/>
      <c r="G7" s="941"/>
      <c r="H7" s="941"/>
      <c r="I7" s="941"/>
    </row>
    <row r="8" spans="1:19" ht="9.9499999999999993" customHeight="1">
      <c r="B8" s="945" t="s">
        <v>238</v>
      </c>
      <c r="C8" s="945"/>
      <c r="D8" s="945"/>
      <c r="E8" s="945"/>
      <c r="F8" s="945"/>
      <c r="G8" s="945"/>
      <c r="H8" s="945"/>
      <c r="I8" s="945"/>
    </row>
    <row r="9" spans="1:19" ht="20.100000000000001" customHeight="1">
      <c r="B9" s="962" t="s">
        <v>239</v>
      </c>
      <c r="C9" s="962"/>
      <c r="D9" s="962"/>
      <c r="E9" s="962"/>
      <c r="F9" s="962"/>
      <c r="G9" s="962"/>
      <c r="H9" s="962"/>
      <c r="I9" s="962"/>
    </row>
    <row r="10" spans="1:19" ht="9.9499999999999993" customHeight="1">
      <c r="B10" s="945" t="s">
        <v>240</v>
      </c>
      <c r="C10" s="945"/>
      <c r="D10" s="945"/>
      <c r="E10" s="945"/>
      <c r="F10" s="945"/>
      <c r="G10" s="945"/>
      <c r="H10" s="945"/>
      <c r="I10" s="945"/>
    </row>
    <row r="11" spans="1:19" ht="20.100000000000001" customHeight="1">
      <c r="B11" s="945" t="s">
        <v>241</v>
      </c>
      <c r="C11" s="945"/>
      <c r="D11" s="945"/>
      <c r="E11" s="945"/>
      <c r="F11" s="945"/>
      <c r="G11" s="945"/>
      <c r="H11" s="945"/>
      <c r="I11" s="945"/>
      <c r="L11" s="945"/>
      <c r="M11" s="945"/>
      <c r="N11" s="945"/>
      <c r="O11" s="945"/>
      <c r="P11" s="945"/>
      <c r="Q11" s="945"/>
      <c r="R11" s="945"/>
      <c r="S11" s="945"/>
    </row>
    <row r="12" spans="1:19" ht="9.9499999999999993" customHeight="1">
      <c r="B12" s="20"/>
      <c r="C12" s="20"/>
      <c r="D12" s="20"/>
      <c r="E12" s="20"/>
      <c r="F12" s="20"/>
      <c r="G12" s="20"/>
      <c r="H12" s="20"/>
      <c r="I12" s="20"/>
      <c r="L12" s="20"/>
      <c r="M12" s="20"/>
      <c r="N12" s="20"/>
      <c r="O12" s="20"/>
      <c r="P12" s="20"/>
      <c r="Q12" s="20"/>
      <c r="R12" s="20"/>
      <c r="S12" s="20"/>
    </row>
    <row r="13" spans="1:19" ht="9.9499999999999993" customHeight="1">
      <c r="A13" s="4" t="s">
        <v>110</v>
      </c>
    </row>
    <row r="14" spans="1:19" ht="9.9499999999999993" customHeight="1">
      <c r="A14" s="4">
        <v>1</v>
      </c>
      <c r="B14" s="2" t="s">
        <v>275</v>
      </c>
      <c r="D14" s="77">
        <f>I37</f>
        <v>0</v>
      </c>
    </row>
    <row r="15" spans="1:19" ht="9.9499999999999993" customHeight="1">
      <c r="A15" s="4">
        <v>2</v>
      </c>
      <c r="B15" s="10" t="s">
        <v>276</v>
      </c>
      <c r="D15" s="94">
        <f>G57</f>
        <v>0</v>
      </c>
    </row>
    <row r="16" spans="1:19" ht="9.9499999999999993" customHeight="1">
      <c r="A16" s="4">
        <v>3</v>
      </c>
      <c r="B16" s="22" t="s">
        <v>565</v>
      </c>
      <c r="D16" s="95">
        <f>D14+D15</f>
        <v>0</v>
      </c>
    </row>
    <row r="17" spans="1:11" ht="9.9499999999999993" customHeight="1">
      <c r="A17" s="4"/>
    </row>
    <row r="18" spans="1:11" ht="9.9499999999999993" customHeight="1">
      <c r="A18" s="4"/>
      <c r="B18" s="22" t="s">
        <v>274</v>
      </c>
    </row>
    <row r="19" spans="1:11" ht="9.9499999999999993" customHeight="1">
      <c r="A19" s="4">
        <v>4</v>
      </c>
      <c r="B19" s="2" t="s">
        <v>277</v>
      </c>
      <c r="D19" s="37">
        <v>0</v>
      </c>
    </row>
    <row r="20" spans="1:11" ht="9.9499999999999993" customHeight="1">
      <c r="A20" s="4">
        <v>5</v>
      </c>
      <c r="B20" s="2" t="s">
        <v>278</v>
      </c>
      <c r="D20" s="38">
        <v>0</v>
      </c>
      <c r="E20" s="6"/>
    </row>
    <row r="21" spans="1:11" ht="9.9499999999999993" customHeight="1">
      <c r="A21" s="4"/>
      <c r="K21" s="7"/>
    </row>
    <row r="22" spans="1:11" ht="20.100000000000001" customHeight="1">
      <c r="A22" s="4"/>
      <c r="B22" s="80" t="s">
        <v>279</v>
      </c>
      <c r="C22" s="12"/>
      <c r="D22" s="81" t="s">
        <v>271</v>
      </c>
      <c r="E22" s="81" t="s">
        <v>282</v>
      </c>
      <c r="F22" s="82" t="s">
        <v>286</v>
      </c>
      <c r="G22" s="81" t="s">
        <v>283</v>
      </c>
      <c r="H22" s="81" t="s">
        <v>284</v>
      </c>
      <c r="I22" s="81" t="s">
        <v>285</v>
      </c>
    </row>
    <row r="23" spans="1:11" ht="9.9499999999999993" customHeight="1">
      <c r="A23" s="4"/>
      <c r="B23" s="12" t="s">
        <v>122</v>
      </c>
      <c r="C23" s="12"/>
      <c r="D23" s="12" t="s">
        <v>123</v>
      </c>
      <c r="E23" s="12" t="s">
        <v>280</v>
      </c>
      <c r="F23" s="12" t="s">
        <v>124</v>
      </c>
      <c r="G23" s="12" t="s">
        <v>281</v>
      </c>
      <c r="H23" s="12" t="s">
        <v>127</v>
      </c>
      <c r="I23" s="12" t="s">
        <v>128</v>
      </c>
    </row>
    <row r="24" spans="1:11" ht="9.9499999999999993" customHeight="1">
      <c r="A24" s="4">
        <v>6</v>
      </c>
      <c r="B24" s="2" t="s">
        <v>138</v>
      </c>
      <c r="C24" s="12"/>
      <c r="D24" s="67">
        <v>0</v>
      </c>
      <c r="E24" s="67">
        <v>0</v>
      </c>
      <c r="F24" s="59">
        <f>D24-E24</f>
        <v>0</v>
      </c>
      <c r="G24" s="51">
        <f>F24*$D$19/12</f>
        <v>0</v>
      </c>
      <c r="H24" s="59">
        <f>E24*$D$20/12</f>
        <v>0</v>
      </c>
    </row>
    <row r="25" spans="1:11" ht="9.9499999999999993" customHeight="1">
      <c r="A25" s="4">
        <v>7</v>
      </c>
      <c r="B25" s="2" t="s">
        <v>139</v>
      </c>
      <c r="C25" s="12"/>
      <c r="D25" s="67">
        <v>0</v>
      </c>
      <c r="E25" s="67">
        <v>0</v>
      </c>
      <c r="F25" s="59">
        <f t="shared" ref="F25:F36" si="0">D25-E25</f>
        <v>0</v>
      </c>
      <c r="G25" s="51">
        <f t="shared" ref="G25:G36" si="1">F25*$D$19/12</f>
        <v>0</v>
      </c>
      <c r="H25" s="59">
        <f t="shared" ref="H25:H36" si="2">E25*$D$20/12</f>
        <v>0</v>
      </c>
    </row>
    <row r="26" spans="1:11" ht="9.9499999999999993" customHeight="1">
      <c r="A26" s="4">
        <v>8</v>
      </c>
      <c r="B26" s="2" t="s">
        <v>140</v>
      </c>
      <c r="C26" s="12"/>
      <c r="D26" s="67">
        <v>0</v>
      </c>
      <c r="E26" s="67">
        <v>0</v>
      </c>
      <c r="F26" s="59">
        <f t="shared" si="0"/>
        <v>0</v>
      </c>
      <c r="G26" s="51">
        <f t="shared" si="1"/>
        <v>0</v>
      </c>
      <c r="H26" s="59">
        <f t="shared" si="2"/>
        <v>0</v>
      </c>
    </row>
    <row r="27" spans="1:11" ht="9.9499999999999993" customHeight="1">
      <c r="A27" s="4">
        <v>9</v>
      </c>
      <c r="B27" s="2" t="s">
        <v>141</v>
      </c>
      <c r="C27" s="12"/>
      <c r="D27" s="67">
        <v>0</v>
      </c>
      <c r="E27" s="67">
        <v>0</v>
      </c>
      <c r="F27" s="59">
        <f t="shared" si="0"/>
        <v>0</v>
      </c>
      <c r="G27" s="51">
        <f t="shared" si="1"/>
        <v>0</v>
      </c>
      <c r="H27" s="59">
        <f t="shared" si="2"/>
        <v>0</v>
      </c>
    </row>
    <row r="28" spans="1:11" ht="9.9499999999999993" customHeight="1">
      <c r="A28" s="4">
        <v>10</v>
      </c>
      <c r="B28" s="2" t="s">
        <v>142</v>
      </c>
      <c r="C28" s="12"/>
      <c r="D28" s="67">
        <v>0</v>
      </c>
      <c r="E28" s="67">
        <v>0</v>
      </c>
      <c r="F28" s="59">
        <f t="shared" si="0"/>
        <v>0</v>
      </c>
      <c r="G28" s="51">
        <f t="shared" si="1"/>
        <v>0</v>
      </c>
      <c r="H28" s="59">
        <f t="shared" si="2"/>
        <v>0</v>
      </c>
    </row>
    <row r="29" spans="1:11" ht="9.9499999999999993" customHeight="1">
      <c r="A29" s="4">
        <v>11</v>
      </c>
      <c r="B29" s="2" t="s">
        <v>143</v>
      </c>
      <c r="C29" s="12"/>
      <c r="D29" s="67">
        <v>0</v>
      </c>
      <c r="E29" s="67">
        <v>0</v>
      </c>
      <c r="F29" s="59">
        <f t="shared" si="0"/>
        <v>0</v>
      </c>
      <c r="G29" s="51">
        <f t="shared" si="1"/>
        <v>0</v>
      </c>
      <c r="H29" s="59">
        <f t="shared" si="2"/>
        <v>0</v>
      </c>
    </row>
    <row r="30" spans="1:11" ht="9.9499999999999993" customHeight="1">
      <c r="A30" s="4">
        <v>12</v>
      </c>
      <c r="B30" s="2" t="s">
        <v>144</v>
      </c>
      <c r="C30" s="12"/>
      <c r="D30" s="61">
        <v>0</v>
      </c>
      <c r="E30" s="67">
        <v>0</v>
      </c>
      <c r="F30" s="59">
        <f t="shared" si="0"/>
        <v>0</v>
      </c>
      <c r="G30" s="51">
        <f t="shared" si="1"/>
        <v>0</v>
      </c>
      <c r="H30" s="59">
        <f t="shared" si="2"/>
        <v>0</v>
      </c>
    </row>
    <row r="31" spans="1:11" ht="9.9499999999999993" customHeight="1">
      <c r="A31" s="4">
        <v>13</v>
      </c>
      <c r="B31" s="2" t="s">
        <v>145</v>
      </c>
      <c r="C31" s="12"/>
      <c r="D31" s="67">
        <v>0</v>
      </c>
      <c r="E31" s="67">
        <v>0</v>
      </c>
      <c r="F31" s="59">
        <f t="shared" si="0"/>
        <v>0</v>
      </c>
      <c r="G31" s="51">
        <f t="shared" si="1"/>
        <v>0</v>
      </c>
      <c r="H31" s="59">
        <f t="shared" si="2"/>
        <v>0</v>
      </c>
    </row>
    <row r="32" spans="1:11" ht="9.9499999999999993" customHeight="1">
      <c r="A32" s="4">
        <v>14</v>
      </c>
      <c r="B32" s="2" t="s">
        <v>146</v>
      </c>
      <c r="C32" s="12"/>
      <c r="D32" s="67">
        <v>0</v>
      </c>
      <c r="E32" s="67">
        <v>0</v>
      </c>
      <c r="F32" s="59">
        <f t="shared" si="0"/>
        <v>0</v>
      </c>
      <c r="G32" s="51">
        <f t="shared" si="1"/>
        <v>0</v>
      </c>
      <c r="H32" s="59">
        <f t="shared" si="2"/>
        <v>0</v>
      </c>
    </row>
    <row r="33" spans="1:9" ht="9.9499999999999993" customHeight="1">
      <c r="A33" s="4">
        <v>15</v>
      </c>
      <c r="B33" s="2" t="s">
        <v>147</v>
      </c>
      <c r="C33" s="12"/>
      <c r="D33" s="67">
        <v>0</v>
      </c>
      <c r="E33" s="67">
        <v>0</v>
      </c>
      <c r="F33" s="59">
        <f t="shared" si="0"/>
        <v>0</v>
      </c>
      <c r="G33" s="51">
        <f t="shared" si="1"/>
        <v>0</v>
      </c>
      <c r="H33" s="59">
        <f t="shared" si="2"/>
        <v>0</v>
      </c>
    </row>
    <row r="34" spans="1:9" ht="9.9499999999999993" customHeight="1">
      <c r="A34" s="4">
        <v>16</v>
      </c>
      <c r="B34" s="2" t="s">
        <v>148</v>
      </c>
      <c r="C34" s="12"/>
      <c r="D34" s="67">
        <v>0</v>
      </c>
      <c r="E34" s="67">
        <v>0</v>
      </c>
      <c r="F34" s="59">
        <f t="shared" si="0"/>
        <v>0</v>
      </c>
      <c r="G34" s="51">
        <f t="shared" si="1"/>
        <v>0</v>
      </c>
      <c r="H34" s="59">
        <f t="shared" si="2"/>
        <v>0</v>
      </c>
    </row>
    <row r="35" spans="1:9" ht="9.9499999999999993" customHeight="1">
      <c r="A35" s="4">
        <v>17</v>
      </c>
      <c r="B35" s="2" t="s">
        <v>149</v>
      </c>
      <c r="C35" s="12"/>
      <c r="D35" s="67">
        <v>0</v>
      </c>
      <c r="E35" s="67">
        <v>0</v>
      </c>
      <c r="F35" s="59">
        <f t="shared" si="0"/>
        <v>0</v>
      </c>
      <c r="G35" s="51">
        <f t="shared" si="1"/>
        <v>0</v>
      </c>
      <c r="H35" s="59">
        <f t="shared" si="2"/>
        <v>0</v>
      </c>
    </row>
    <row r="36" spans="1:9" ht="9.9499999999999993" customHeight="1">
      <c r="A36" s="4">
        <v>18</v>
      </c>
      <c r="B36" s="2" t="s">
        <v>150</v>
      </c>
      <c r="C36" s="12"/>
      <c r="D36" s="67">
        <v>0</v>
      </c>
      <c r="E36" s="67">
        <v>0</v>
      </c>
      <c r="F36" s="59">
        <f t="shared" si="0"/>
        <v>0</v>
      </c>
      <c r="G36" s="51">
        <f t="shared" si="1"/>
        <v>0</v>
      </c>
      <c r="H36" s="59">
        <f t="shared" si="2"/>
        <v>0</v>
      </c>
    </row>
    <row r="37" spans="1:9" ht="9.9499999999999993" customHeight="1">
      <c r="A37" s="4">
        <v>19</v>
      </c>
      <c r="B37" s="5" t="s">
        <v>151</v>
      </c>
      <c r="D37" s="60"/>
      <c r="E37" s="60">
        <f>AVERAGE(E24:E36)</f>
        <v>0</v>
      </c>
      <c r="F37" s="60"/>
      <c r="G37" s="58">
        <f>SUM(G24:G36)</f>
        <v>0</v>
      </c>
      <c r="H37" s="60">
        <f>SUM(H24:H36)</f>
        <v>0</v>
      </c>
      <c r="I37" s="42">
        <f>IF(E37=0,0,(G37+H37)/E37)</f>
        <v>0</v>
      </c>
    </row>
    <row r="38" spans="1:9" ht="9.9499999999999993" customHeight="1">
      <c r="A38" s="4"/>
    </row>
    <row r="39" spans="1:9" ht="9.9499999999999993" customHeight="1">
      <c r="A39" s="4"/>
      <c r="B39" s="2" t="s">
        <v>287</v>
      </c>
    </row>
    <row r="40" spans="1:9" ht="9.9499999999999993" customHeight="1">
      <c r="A40" s="4"/>
      <c r="C40" s="12" t="s">
        <v>122</v>
      </c>
      <c r="D40" s="12" t="s">
        <v>123</v>
      </c>
      <c r="E40" s="12" t="s">
        <v>280</v>
      </c>
      <c r="F40" s="12" t="s">
        <v>124</v>
      </c>
      <c r="G40" s="12" t="s">
        <v>281</v>
      </c>
      <c r="H40" s="12" t="s">
        <v>127</v>
      </c>
      <c r="I40" s="12" t="s">
        <v>128</v>
      </c>
    </row>
    <row r="41" spans="1:9" ht="18" customHeight="1">
      <c r="A41" s="4"/>
      <c r="B41" s="83" t="s">
        <v>288</v>
      </c>
      <c r="C41" s="84" t="s">
        <v>301</v>
      </c>
      <c r="D41" s="84" t="s">
        <v>302</v>
      </c>
      <c r="E41" s="84" t="s">
        <v>303</v>
      </c>
      <c r="F41" s="84" t="s">
        <v>304</v>
      </c>
      <c r="G41" s="84" t="s">
        <v>305</v>
      </c>
      <c r="H41" s="84" t="s">
        <v>306</v>
      </c>
      <c r="I41" s="84" t="s">
        <v>307</v>
      </c>
    </row>
    <row r="42" spans="1:9" ht="9.75" customHeight="1">
      <c r="A42" s="4">
        <v>20</v>
      </c>
      <c r="B42" s="2" t="s">
        <v>289</v>
      </c>
      <c r="C42" s="68">
        <v>0</v>
      </c>
      <c r="D42" s="68">
        <v>0</v>
      </c>
      <c r="E42" s="68">
        <v>0</v>
      </c>
      <c r="F42" s="68">
        <v>0</v>
      </c>
      <c r="G42" s="54">
        <f>IFERROR(D42/F42,0)</f>
        <v>0</v>
      </c>
      <c r="H42" s="69">
        <v>0</v>
      </c>
      <c r="I42" s="52">
        <f>G42-H42</f>
        <v>0</v>
      </c>
    </row>
    <row r="43" spans="1:9" ht="9.75" customHeight="1">
      <c r="A43" s="4">
        <v>21</v>
      </c>
      <c r="B43" s="2" t="s">
        <v>290</v>
      </c>
      <c r="C43" s="68">
        <v>0</v>
      </c>
      <c r="D43" s="68">
        <v>0</v>
      </c>
      <c r="E43" s="68">
        <v>0</v>
      </c>
      <c r="F43" s="68">
        <v>0</v>
      </c>
      <c r="G43" s="54">
        <f t="shared" ref="G43:G47" si="3">IFERROR(D43/F43,0)</f>
        <v>0</v>
      </c>
      <c r="H43" s="69">
        <v>0</v>
      </c>
      <c r="I43" s="52">
        <f t="shared" ref="I43:I47" si="4">G43-H43</f>
        <v>0</v>
      </c>
    </row>
    <row r="44" spans="1:9" ht="9.75" customHeight="1">
      <c r="A44" s="4">
        <v>22</v>
      </c>
      <c r="B44" s="2" t="s">
        <v>291</v>
      </c>
      <c r="C44" s="68">
        <v>0</v>
      </c>
      <c r="D44" s="68">
        <v>0</v>
      </c>
      <c r="E44" s="68">
        <v>0</v>
      </c>
      <c r="F44" s="68">
        <v>0</v>
      </c>
      <c r="G44" s="54">
        <f t="shared" si="3"/>
        <v>0</v>
      </c>
      <c r="H44" s="69">
        <v>0</v>
      </c>
      <c r="I44" s="52">
        <f t="shared" si="4"/>
        <v>0</v>
      </c>
    </row>
    <row r="45" spans="1:9" ht="9.75" customHeight="1">
      <c r="A45" s="4">
        <v>23</v>
      </c>
      <c r="B45" s="2" t="s">
        <v>292</v>
      </c>
      <c r="C45" s="68">
        <v>0</v>
      </c>
      <c r="D45" s="68">
        <v>0</v>
      </c>
      <c r="E45" s="68">
        <v>0</v>
      </c>
      <c r="F45" s="68">
        <v>0</v>
      </c>
      <c r="G45" s="54">
        <f t="shared" si="3"/>
        <v>0</v>
      </c>
      <c r="H45" s="69">
        <v>0</v>
      </c>
      <c r="I45" s="52">
        <f t="shared" si="4"/>
        <v>0</v>
      </c>
    </row>
    <row r="46" spans="1:9" ht="9.75" customHeight="1">
      <c r="A46" s="4">
        <v>24</v>
      </c>
      <c r="B46" s="2" t="s">
        <v>293</v>
      </c>
      <c r="C46" s="68">
        <v>0</v>
      </c>
      <c r="D46" s="68">
        <v>0</v>
      </c>
      <c r="E46" s="68">
        <v>0</v>
      </c>
      <c r="F46" s="68">
        <v>0</v>
      </c>
      <c r="G46" s="54">
        <f t="shared" si="3"/>
        <v>0</v>
      </c>
      <c r="H46" s="69">
        <v>0</v>
      </c>
      <c r="I46" s="52">
        <f t="shared" si="4"/>
        <v>0</v>
      </c>
    </row>
    <row r="47" spans="1:9" ht="9.75" customHeight="1">
      <c r="A47" s="4">
        <v>25</v>
      </c>
      <c r="B47" s="2" t="s">
        <v>16</v>
      </c>
      <c r="C47" s="68">
        <v>0</v>
      </c>
      <c r="D47" s="68">
        <v>0</v>
      </c>
      <c r="E47" s="68">
        <v>0</v>
      </c>
      <c r="F47" s="68">
        <v>0</v>
      </c>
      <c r="G47" s="54">
        <f t="shared" si="3"/>
        <v>0</v>
      </c>
      <c r="H47" s="69">
        <v>0</v>
      </c>
      <c r="I47" s="52">
        <f t="shared" si="4"/>
        <v>0</v>
      </c>
    </row>
    <row r="48" spans="1:9" ht="9.75" customHeight="1">
      <c r="A48" s="4">
        <v>26</v>
      </c>
      <c r="B48" s="28" t="s">
        <v>566</v>
      </c>
      <c r="C48" s="28"/>
      <c r="D48" s="55">
        <f>SUM(D42:D47)</f>
        <v>0</v>
      </c>
      <c r="E48" s="28"/>
      <c r="F48" s="28"/>
      <c r="G48" s="55">
        <f>SUM(G42:G47)</f>
        <v>0</v>
      </c>
      <c r="H48" s="53">
        <f>SUM(H42:H47)</f>
        <v>0</v>
      </c>
      <c r="I48" s="53">
        <f>SUM(I42:I47)</f>
        <v>0</v>
      </c>
    </row>
    <row r="49" spans="1:9" ht="9.75" customHeight="1">
      <c r="A49" s="4">
        <v>27</v>
      </c>
    </row>
    <row r="50" spans="1:9" ht="9.75" customHeight="1">
      <c r="A50" s="4">
        <v>28</v>
      </c>
      <c r="B50" s="33" t="s">
        <v>242</v>
      </c>
      <c r="C50" s="33"/>
      <c r="D50" s="33"/>
      <c r="E50" s="33"/>
      <c r="F50" s="33"/>
      <c r="G50" s="33"/>
      <c r="H50" s="33"/>
      <c r="I50" s="33"/>
    </row>
    <row r="51" spans="1:9" ht="9.75" customHeight="1">
      <c r="A51" s="4">
        <v>29</v>
      </c>
      <c r="B51" s="33" t="s">
        <v>243</v>
      </c>
      <c r="C51" s="68">
        <v>0</v>
      </c>
      <c r="D51" s="68">
        <v>0</v>
      </c>
      <c r="E51" s="68">
        <v>0</v>
      </c>
      <c r="F51" s="40" t="s">
        <v>379</v>
      </c>
      <c r="G51" s="40">
        <f>D51</f>
        <v>0</v>
      </c>
      <c r="H51" s="40" t="s">
        <v>379</v>
      </c>
      <c r="I51" s="43" t="s">
        <v>379</v>
      </c>
    </row>
    <row r="52" spans="1:9" ht="9.75" customHeight="1">
      <c r="A52" s="4">
        <v>30</v>
      </c>
      <c r="B52" s="33" t="s">
        <v>244</v>
      </c>
      <c r="C52" s="68">
        <v>0</v>
      </c>
      <c r="D52" s="68">
        <v>0</v>
      </c>
      <c r="E52" s="68">
        <v>0</v>
      </c>
      <c r="F52" s="40" t="s">
        <v>379</v>
      </c>
      <c r="G52" s="40">
        <f>D52</f>
        <v>0</v>
      </c>
      <c r="H52" s="40" t="s">
        <v>379</v>
      </c>
      <c r="I52" s="43" t="s">
        <v>379</v>
      </c>
    </row>
    <row r="53" spans="1:9" ht="9.75" customHeight="1">
      <c r="A53" s="4">
        <v>31</v>
      </c>
      <c r="B53" s="33" t="s">
        <v>272</v>
      </c>
      <c r="C53" s="68">
        <v>0</v>
      </c>
      <c r="D53" s="68">
        <v>0</v>
      </c>
      <c r="E53" s="68">
        <v>0</v>
      </c>
      <c r="F53" s="40" t="s">
        <v>379</v>
      </c>
      <c r="G53" s="40">
        <f>D53</f>
        <v>0</v>
      </c>
      <c r="H53" s="40" t="s">
        <v>379</v>
      </c>
      <c r="I53" s="43" t="s">
        <v>379</v>
      </c>
    </row>
    <row r="54" spans="1:9" ht="9.75" customHeight="1">
      <c r="A54" s="4">
        <v>32</v>
      </c>
      <c r="B54" s="34" t="s">
        <v>273</v>
      </c>
      <c r="C54" s="90">
        <v>0</v>
      </c>
      <c r="D54" s="90">
        <v>0</v>
      </c>
      <c r="E54" s="90">
        <v>0</v>
      </c>
      <c r="F54" s="41" t="s">
        <v>379</v>
      </c>
      <c r="G54" s="41">
        <f>D54</f>
        <v>0</v>
      </c>
      <c r="H54" s="41" t="s">
        <v>379</v>
      </c>
      <c r="I54" s="44" t="s">
        <v>379</v>
      </c>
    </row>
    <row r="55" spans="1:9" ht="9.75" customHeight="1">
      <c r="A55" s="4">
        <v>33</v>
      </c>
      <c r="B55" s="2" t="s">
        <v>294</v>
      </c>
      <c r="D55" s="54">
        <f>D48+SUM(D51:D54)</f>
        <v>0</v>
      </c>
      <c r="G55" s="54">
        <f>G48+SUM(G51:G54)</f>
        <v>0</v>
      </c>
      <c r="H55" s="52">
        <f>H48+SUM(H51:H54)</f>
        <v>0</v>
      </c>
      <c r="I55" s="52">
        <f>I48+SUM(I51:I54)</f>
        <v>0</v>
      </c>
    </row>
    <row r="56" spans="1:9" ht="9.75" customHeight="1">
      <c r="A56" s="4">
        <v>34</v>
      </c>
      <c r="B56" s="2" t="s">
        <v>295</v>
      </c>
      <c r="G56" s="59">
        <f>E37</f>
        <v>0</v>
      </c>
    </row>
    <row r="57" spans="1:9" ht="9.75" customHeight="1">
      <c r="A57" s="4">
        <v>35</v>
      </c>
      <c r="B57" s="2" t="s">
        <v>296</v>
      </c>
      <c r="G57" s="18">
        <f>IF(G56=0,0,G55/G56)</f>
        <v>0</v>
      </c>
    </row>
    <row r="58" spans="1:9" ht="9.75" customHeight="1">
      <c r="A58" s="4">
        <v>36</v>
      </c>
      <c r="B58" s="2" t="s">
        <v>297</v>
      </c>
      <c r="E58" s="96"/>
    </row>
    <row r="59" spans="1:9" ht="9.75" customHeight="1">
      <c r="A59" s="4"/>
    </row>
    <row r="60" spans="1:9" ht="9.75" customHeight="1">
      <c r="A60" s="4" t="s">
        <v>21</v>
      </c>
    </row>
    <row r="61" spans="1:9" ht="20.100000000000001" customHeight="1">
      <c r="A61" s="4" t="s">
        <v>431</v>
      </c>
      <c r="B61" s="945" t="s">
        <v>298</v>
      </c>
      <c r="C61" s="945"/>
      <c r="D61" s="945"/>
      <c r="E61" s="945"/>
      <c r="F61" s="945"/>
      <c r="G61" s="945"/>
      <c r="H61" s="945"/>
      <c r="I61" s="945"/>
    </row>
    <row r="62" spans="1:9" ht="9.75" customHeight="1">
      <c r="B62" s="2" t="s">
        <v>299</v>
      </c>
      <c r="C62" s="89"/>
    </row>
    <row r="63" spans="1:9" ht="9.75" customHeight="1">
      <c r="B63" s="2" t="s">
        <v>300</v>
      </c>
      <c r="C63" s="89"/>
    </row>
    <row r="64" spans="1:9" ht="9.75" customHeight="1">
      <c r="B64" s="414" t="s">
        <v>397</v>
      </c>
      <c r="C64" s="453">
        <f>C62+C63</f>
        <v>0</v>
      </c>
      <c r="D64" s="414"/>
    </row>
    <row r="65" spans="2:4" ht="9.75" customHeight="1">
      <c r="B65" s="414"/>
      <c r="C65" s="454"/>
      <c r="D65" s="414"/>
    </row>
    <row r="66" spans="2:4" ht="9.75" customHeight="1"/>
    <row r="67" spans="2:4" ht="9.75" customHeight="1"/>
    <row r="68" spans="2:4" ht="9.75" customHeight="1"/>
    <row r="69" spans="2:4" ht="9.75" customHeight="1"/>
    <row r="70" spans="2:4" ht="9.75" customHeight="1"/>
    <row r="71" spans="2:4" ht="9.75" customHeight="1"/>
    <row r="72" spans="2:4" ht="9.75" customHeight="1"/>
    <row r="73" spans="2:4" ht="9.75" customHeight="1"/>
    <row r="74" spans="2:4" ht="9.75" customHeight="1"/>
    <row r="75" spans="2:4" ht="9.75" customHeight="1"/>
    <row r="76" spans="2:4" ht="9.75" customHeight="1"/>
    <row r="77" spans="2:4" ht="9.75" customHeight="1"/>
  </sheetData>
  <mergeCells count="10">
    <mergeCell ref="B61:I61"/>
    <mergeCell ref="A3:I3"/>
    <mergeCell ref="B8:I8"/>
    <mergeCell ref="B10:I10"/>
    <mergeCell ref="L11:S11"/>
    <mergeCell ref="A5:I5"/>
    <mergeCell ref="A4:I4"/>
    <mergeCell ref="B7:I7"/>
    <mergeCell ref="B9:I9"/>
    <mergeCell ref="B11:I11"/>
  </mergeCells>
  <phoneticPr fontId="0" type="noConversion"/>
  <printOptions horizontalCentered="1"/>
  <pageMargins left="0.5" right="0.5" top="0.75" bottom="0.75" header="0.3" footer="0.3"/>
  <pageSetup scale="73" orientation="landscape" horizontalDpi="1200" verticalDpi="1200" r:id="rId1"/>
  <rowBreaks count="1" manualBreakCount="1">
    <brk id="64" max="13" man="1"/>
  </rowBreaks>
  <colBreaks count="1" manualBreakCount="1">
    <brk id="9" max="6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0"/>
  <sheetViews>
    <sheetView view="pageBreakPreview" topLeftCell="A24" zoomScaleNormal="110" zoomScaleSheetLayoutView="100" workbookViewId="0">
      <selection activeCell="A3" sqref="A3:G3"/>
    </sheetView>
  </sheetViews>
  <sheetFormatPr defaultRowHeight="12"/>
  <cols>
    <col min="1" max="1" width="6.83203125" style="124" customWidth="1"/>
    <col min="2" max="2" width="29.1640625" style="124" customWidth="1"/>
    <col min="3" max="3" width="18" style="124" customWidth="1"/>
    <col min="4" max="4" width="17" style="124" customWidth="1"/>
    <col min="5" max="5" width="31.1640625" style="124" customWidth="1"/>
    <col min="6" max="6" width="18.33203125" style="124" customWidth="1"/>
    <col min="7" max="7" width="22.83203125" style="124" customWidth="1"/>
    <col min="8" max="16384" width="9.33203125" style="247"/>
  </cols>
  <sheetData>
    <row r="1" spans="1:10">
      <c r="A1" s="250"/>
      <c r="B1" s="250"/>
      <c r="G1" s="162" t="s">
        <v>67</v>
      </c>
      <c r="J1" s="248"/>
    </row>
    <row r="2" spans="1:10">
      <c r="A2" s="250"/>
      <c r="B2" s="250"/>
      <c r="G2" s="249" t="s">
        <v>1126</v>
      </c>
      <c r="J2" s="248"/>
    </row>
    <row r="3" spans="1:10">
      <c r="A3" s="922" t="s">
        <v>312</v>
      </c>
      <c r="B3" s="922"/>
      <c r="C3" s="922"/>
      <c r="D3" s="922"/>
      <c r="E3" s="922"/>
      <c r="F3" s="922"/>
      <c r="G3" s="922"/>
    </row>
    <row r="4" spans="1:10">
      <c r="A4" s="922" t="s">
        <v>313</v>
      </c>
      <c r="B4" s="922"/>
      <c r="C4" s="922"/>
      <c r="D4" s="922"/>
      <c r="E4" s="922"/>
      <c r="F4" s="922"/>
      <c r="G4" s="922"/>
    </row>
    <row r="5" spans="1:10">
      <c r="A5" s="923" t="s">
        <v>742</v>
      </c>
      <c r="B5" s="924"/>
      <c r="C5" s="924"/>
      <c r="D5" s="924"/>
      <c r="E5" s="924"/>
      <c r="F5" s="924"/>
      <c r="G5" s="924"/>
    </row>
    <row r="8" spans="1:10" ht="39" customHeight="1">
      <c r="A8" s="936" t="s">
        <v>477</v>
      </c>
      <c r="B8" s="936"/>
      <c r="C8" s="936"/>
      <c r="D8" s="936"/>
      <c r="E8" s="936"/>
      <c r="F8" s="936"/>
      <c r="G8" s="936"/>
    </row>
    <row r="9" spans="1:10">
      <c r="A9" s="963" t="s">
        <v>314</v>
      </c>
      <c r="B9" s="963"/>
      <c r="C9" s="963"/>
      <c r="D9" s="963"/>
      <c r="E9" s="963"/>
      <c r="F9" s="963"/>
      <c r="G9" s="963"/>
    </row>
    <row r="10" spans="1:10" ht="24" customHeight="1">
      <c r="A10" s="933" t="s">
        <v>241</v>
      </c>
      <c r="B10" s="933"/>
      <c r="C10" s="933"/>
      <c r="D10" s="933"/>
      <c r="E10" s="933"/>
      <c r="F10" s="933"/>
      <c r="G10" s="933"/>
    </row>
    <row r="12" spans="1:10">
      <c r="A12" s="146" t="s">
        <v>406</v>
      </c>
    </row>
    <row r="13" spans="1:10">
      <c r="A13" s="146"/>
      <c r="F13" s="146" t="s">
        <v>430</v>
      </c>
    </row>
    <row r="14" spans="1:10">
      <c r="A14" s="146">
        <v>1</v>
      </c>
      <c r="B14" s="168" t="s">
        <v>1</v>
      </c>
      <c r="D14" s="422"/>
      <c r="F14" s="423">
        <v>0</v>
      </c>
    </row>
    <row r="15" spans="1:10">
      <c r="A15" s="146">
        <v>2</v>
      </c>
      <c r="B15" s="168" t="s">
        <v>308</v>
      </c>
      <c r="F15" s="423">
        <v>0</v>
      </c>
    </row>
    <row r="16" spans="1:10">
      <c r="A16" s="146">
        <v>3</v>
      </c>
      <c r="B16" s="124" t="s">
        <v>309</v>
      </c>
      <c r="F16" s="424">
        <f>F14+F15</f>
        <v>0</v>
      </c>
    </row>
    <row r="17" spans="1:6">
      <c r="A17" s="146"/>
    </row>
    <row r="18" spans="1:6">
      <c r="A18" s="146"/>
    </row>
    <row r="19" spans="1:6">
      <c r="A19" s="146"/>
      <c r="B19" s="124" t="s">
        <v>310</v>
      </c>
    </row>
    <row r="20" spans="1:6">
      <c r="A20" s="146"/>
      <c r="C20" s="124" t="s">
        <v>279</v>
      </c>
      <c r="F20" s="209" t="s">
        <v>54</v>
      </c>
    </row>
    <row r="21" spans="1:6">
      <c r="A21" s="146"/>
      <c r="C21" s="148" t="s">
        <v>122</v>
      </c>
      <c r="F21" s="148" t="s">
        <v>124</v>
      </c>
    </row>
    <row r="22" spans="1:6">
      <c r="A22" s="146">
        <v>4</v>
      </c>
      <c r="B22" s="124" t="s">
        <v>138</v>
      </c>
      <c r="F22" s="425">
        <v>0</v>
      </c>
    </row>
    <row r="23" spans="1:6">
      <c r="A23" s="146">
        <v>5</v>
      </c>
      <c r="B23" s="124" t="s">
        <v>139</v>
      </c>
      <c r="F23" s="425">
        <v>0</v>
      </c>
    </row>
    <row r="24" spans="1:6">
      <c r="A24" s="146">
        <v>6</v>
      </c>
      <c r="B24" s="124" t="s">
        <v>140</v>
      </c>
      <c r="F24" s="425">
        <v>0</v>
      </c>
    </row>
    <row r="25" spans="1:6">
      <c r="A25" s="146">
        <v>7</v>
      </c>
      <c r="B25" s="124" t="s">
        <v>141</v>
      </c>
      <c r="F25" s="425">
        <v>0</v>
      </c>
    </row>
    <row r="26" spans="1:6">
      <c r="A26" s="146">
        <v>8</v>
      </c>
      <c r="B26" s="124" t="s">
        <v>142</v>
      </c>
      <c r="F26" s="425">
        <v>0</v>
      </c>
    </row>
    <row r="27" spans="1:6">
      <c r="A27" s="146">
        <v>9</v>
      </c>
      <c r="B27" s="124" t="s">
        <v>143</v>
      </c>
      <c r="F27" s="425">
        <v>0</v>
      </c>
    </row>
    <row r="28" spans="1:6">
      <c r="A28" s="146">
        <v>10</v>
      </c>
      <c r="B28" s="124" t="s">
        <v>144</v>
      </c>
      <c r="F28" s="425">
        <v>0</v>
      </c>
    </row>
    <row r="29" spans="1:6">
      <c r="A29" s="146">
        <v>11</v>
      </c>
      <c r="B29" s="124" t="s">
        <v>145</v>
      </c>
      <c r="F29" s="425">
        <v>0</v>
      </c>
    </row>
    <row r="30" spans="1:6">
      <c r="A30" s="146">
        <v>12</v>
      </c>
      <c r="B30" s="124" t="s">
        <v>146</v>
      </c>
      <c r="F30" s="425">
        <v>0</v>
      </c>
    </row>
    <row r="31" spans="1:6">
      <c r="A31" s="146">
        <v>13</v>
      </c>
      <c r="B31" s="124" t="s">
        <v>147</v>
      </c>
      <c r="F31" s="425">
        <v>0</v>
      </c>
    </row>
    <row r="32" spans="1:6">
      <c r="A32" s="146">
        <v>14</v>
      </c>
      <c r="B32" s="124" t="s">
        <v>148</v>
      </c>
      <c r="F32" s="425">
        <v>0</v>
      </c>
    </row>
    <row r="33" spans="1:7">
      <c r="A33" s="146">
        <v>15</v>
      </c>
      <c r="B33" s="124" t="s">
        <v>149</v>
      </c>
      <c r="F33" s="425">
        <v>0</v>
      </c>
    </row>
    <row r="34" spans="1:7">
      <c r="A34" s="146">
        <v>16</v>
      </c>
      <c r="B34" s="124" t="s">
        <v>150</v>
      </c>
      <c r="F34" s="425">
        <v>0</v>
      </c>
    </row>
    <row r="35" spans="1:7">
      <c r="A35" s="146">
        <v>17</v>
      </c>
      <c r="D35" s="124" t="s">
        <v>151</v>
      </c>
      <c r="F35" s="426">
        <f>AVERAGE(F22:F34)</f>
        <v>0</v>
      </c>
    </row>
    <row r="36" spans="1:7">
      <c r="A36" s="146"/>
      <c r="F36" s="245"/>
    </row>
    <row r="37" spans="1:7">
      <c r="A37" s="146">
        <v>18</v>
      </c>
      <c r="B37" s="124" t="s">
        <v>311</v>
      </c>
      <c r="F37" s="427">
        <f>IF(F35=0,0,F16/F35)</f>
        <v>0</v>
      </c>
    </row>
    <row r="38" spans="1:7">
      <c r="A38" s="146"/>
      <c r="F38" s="245"/>
    </row>
    <row r="39" spans="1:7">
      <c r="A39" s="209" t="s">
        <v>21</v>
      </c>
      <c r="G39" s="143"/>
    </row>
    <row r="40" spans="1:7" ht="30" customHeight="1">
      <c r="A40" s="146" t="s">
        <v>431</v>
      </c>
      <c r="B40" s="933" t="s">
        <v>552</v>
      </c>
      <c r="C40" s="933"/>
      <c r="D40" s="933"/>
      <c r="E40" s="933"/>
      <c r="F40" s="933"/>
      <c r="G40" s="933"/>
    </row>
  </sheetData>
  <mergeCells count="7">
    <mergeCell ref="A10:G10"/>
    <mergeCell ref="B40:G40"/>
    <mergeCell ref="A9:G9"/>
    <mergeCell ref="A3:G3"/>
    <mergeCell ref="A4:G4"/>
    <mergeCell ref="A5:G5"/>
    <mergeCell ref="A8:G8"/>
  </mergeCells>
  <phoneticPr fontId="0" type="noConversion"/>
  <printOptions horizontalCentered="1"/>
  <pageMargins left="0.5" right="0.5" top="0.75" bottom="0.75" header="0.3" footer="0.3"/>
  <pageSetup scale="9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50"/>
  <sheetViews>
    <sheetView view="pageBreakPreview" topLeftCell="A6" zoomScale="140" zoomScaleNormal="110" zoomScaleSheetLayoutView="140" workbookViewId="0">
      <selection activeCell="G25" sqref="G25"/>
    </sheetView>
  </sheetViews>
  <sheetFormatPr defaultColWidth="9.33203125" defaultRowHeight="9"/>
  <cols>
    <col min="1" max="1" width="6.83203125" style="2" customWidth="1"/>
    <col min="2" max="2" width="5.83203125" style="2" customWidth="1"/>
    <col min="3" max="3" width="35.83203125" style="2" customWidth="1"/>
    <col min="4" max="4" width="11.83203125" style="2" customWidth="1"/>
    <col min="5" max="5" width="16.83203125" style="2" customWidth="1"/>
    <col min="6" max="6" width="14.33203125" style="2" customWidth="1"/>
    <col min="7" max="7" width="25.83203125" style="2" customWidth="1"/>
    <col min="8" max="16384" width="9.33203125" style="2"/>
  </cols>
  <sheetData>
    <row r="1" spans="1:7" ht="9.9499999999999993" customHeight="1">
      <c r="C1" s="15"/>
      <c r="G1" s="5" t="s">
        <v>67</v>
      </c>
    </row>
    <row r="2" spans="1:7" ht="9.9499999999999993" customHeight="1">
      <c r="C2" s="15"/>
      <c r="G2" s="100" t="s">
        <v>1126</v>
      </c>
    </row>
    <row r="3" spans="1:7" ht="9.9499999999999993" customHeight="1">
      <c r="B3" s="942" t="s">
        <v>315</v>
      </c>
      <c r="C3" s="942"/>
      <c r="D3" s="942"/>
      <c r="E3" s="942"/>
      <c r="F3" s="942"/>
      <c r="G3" s="942"/>
    </row>
    <row r="4" spans="1:7" ht="9.9499999999999993" customHeight="1">
      <c r="B4" s="942" t="s">
        <v>316</v>
      </c>
      <c r="C4" s="942"/>
      <c r="D4" s="942"/>
      <c r="E4" s="942"/>
      <c r="F4" s="942"/>
      <c r="G4" s="942"/>
    </row>
    <row r="5" spans="1:7" ht="9.9499999999999993" customHeight="1">
      <c r="B5" s="943" t="s">
        <v>742</v>
      </c>
      <c r="C5" s="943"/>
      <c r="D5" s="943"/>
      <c r="E5" s="943"/>
      <c r="F5" s="943"/>
      <c r="G5" s="943"/>
    </row>
    <row r="6" spans="1:7" ht="9.9499999999999993" customHeight="1"/>
    <row r="7" spans="1:7" ht="9.9499999999999993" customHeight="1">
      <c r="F7" s="16"/>
    </row>
    <row r="8" spans="1:7" ht="9.9499999999999993" customHeight="1"/>
    <row r="9" spans="1:7" ht="9.9499999999999993" customHeight="1">
      <c r="B9" s="966" t="s">
        <v>317</v>
      </c>
      <c r="C9" s="966"/>
      <c r="D9" s="966"/>
      <c r="E9" s="966"/>
      <c r="F9" s="966"/>
      <c r="G9" s="966"/>
    </row>
    <row r="10" spans="1:7" ht="9.9499999999999993" customHeight="1">
      <c r="B10" s="12"/>
      <c r="C10" s="12"/>
      <c r="D10" s="12"/>
      <c r="E10" s="12"/>
      <c r="F10" s="12"/>
      <c r="G10" s="12"/>
    </row>
    <row r="11" spans="1:7" ht="9.9499999999999993" customHeight="1">
      <c r="G11" s="25" t="s">
        <v>103</v>
      </c>
    </row>
    <row r="12" spans="1:7" ht="9.9499999999999993" customHeight="1">
      <c r="D12" s="25"/>
      <c r="E12" s="25"/>
      <c r="F12" s="25"/>
      <c r="G12" s="27" t="s">
        <v>104</v>
      </c>
    </row>
    <row r="13" spans="1:7" ht="9.9499999999999993" customHeight="1">
      <c r="A13" s="4" t="s">
        <v>406</v>
      </c>
      <c r="B13" s="2" t="s">
        <v>97</v>
      </c>
      <c r="D13" s="25"/>
      <c r="E13" s="25"/>
      <c r="F13" s="25"/>
      <c r="G13" s="25"/>
    </row>
    <row r="14" spans="1:7" ht="9.9499999999999993" customHeight="1">
      <c r="D14" s="25"/>
      <c r="E14" s="25"/>
      <c r="F14" s="25"/>
      <c r="G14" s="25"/>
    </row>
    <row r="15" spans="1:7" ht="9.9499999999999993" customHeight="1">
      <c r="A15" s="4">
        <v>1</v>
      </c>
      <c r="B15" s="35">
        <v>301</v>
      </c>
      <c r="C15" s="2" t="s">
        <v>98</v>
      </c>
      <c r="D15" s="25"/>
      <c r="E15" s="25"/>
      <c r="F15" s="25"/>
      <c r="G15" s="97" t="s">
        <v>478</v>
      </c>
    </row>
    <row r="16" spans="1:7" ht="9.9499999999999993" customHeight="1">
      <c r="A16" s="4">
        <v>2</v>
      </c>
      <c r="B16" s="35">
        <v>302</v>
      </c>
      <c r="C16" s="2" t="s">
        <v>99</v>
      </c>
      <c r="D16" s="15"/>
      <c r="E16" s="15"/>
      <c r="F16" s="15"/>
      <c r="G16" s="98" t="s">
        <v>478</v>
      </c>
    </row>
    <row r="17" spans="1:7" ht="9.9499999999999993" customHeight="1">
      <c r="A17" s="4">
        <v>3</v>
      </c>
      <c r="B17" s="35">
        <v>303</v>
      </c>
      <c r="C17" s="6" t="s">
        <v>543</v>
      </c>
      <c r="D17" s="15"/>
      <c r="E17" s="15"/>
      <c r="F17" s="15"/>
      <c r="G17" s="98" t="s">
        <v>479</v>
      </c>
    </row>
    <row r="18" spans="1:7" ht="9.9499999999999993" customHeight="1">
      <c r="A18" s="468">
        <v>4</v>
      </c>
      <c r="B18" s="466">
        <v>303.10000000000002</v>
      </c>
      <c r="C18" s="465" t="s">
        <v>763</v>
      </c>
      <c r="D18" s="469"/>
      <c r="E18" s="469"/>
      <c r="F18" s="469"/>
      <c r="G18" s="470" t="s">
        <v>155</v>
      </c>
    </row>
    <row r="19" spans="1:7" ht="9.9499999999999993" customHeight="1">
      <c r="A19" s="466"/>
      <c r="B19" s="471"/>
      <c r="C19" s="471"/>
      <c r="D19" s="472"/>
      <c r="E19" s="472"/>
      <c r="F19" s="472"/>
      <c r="G19" s="473"/>
    </row>
    <row r="20" spans="1:7" ht="9.9499999999999993" customHeight="1">
      <c r="A20" s="466"/>
      <c r="B20" s="471" t="s">
        <v>545</v>
      </c>
      <c r="C20" s="474"/>
      <c r="D20" s="472"/>
      <c r="E20" s="472"/>
      <c r="F20" s="472"/>
      <c r="G20" s="473"/>
    </row>
    <row r="21" spans="1:7" ht="9.9499999999999993" customHeight="1">
      <c r="A21" s="466"/>
      <c r="B21" s="466"/>
      <c r="C21" s="466"/>
      <c r="D21" s="472"/>
      <c r="E21" s="472"/>
      <c r="F21" s="472"/>
      <c r="G21" s="475"/>
    </row>
    <row r="22" spans="1:7" ht="9.9499999999999993" customHeight="1">
      <c r="A22" s="468">
        <v>5</v>
      </c>
      <c r="B22" s="471">
        <v>350.2</v>
      </c>
      <c r="C22" s="466" t="s">
        <v>542</v>
      </c>
      <c r="D22" s="472"/>
      <c r="E22" s="472"/>
      <c r="F22" s="472"/>
      <c r="G22" s="470">
        <v>1.7000000000000001E-2</v>
      </c>
    </row>
    <row r="23" spans="1:7" ht="9.9499999999999993" customHeight="1">
      <c r="A23" s="468">
        <v>6</v>
      </c>
      <c r="B23" s="471">
        <v>351.1</v>
      </c>
      <c r="C23" s="466" t="s">
        <v>1159</v>
      </c>
      <c r="D23" s="472"/>
      <c r="E23" s="472"/>
      <c r="F23" s="472"/>
      <c r="G23" s="470">
        <v>0.2271</v>
      </c>
    </row>
    <row r="24" spans="1:7" ht="9.9499999999999993" customHeight="1">
      <c r="A24" s="468">
        <v>7</v>
      </c>
      <c r="B24" s="471">
        <v>351.2</v>
      </c>
      <c r="C24" s="466" t="s">
        <v>1160</v>
      </c>
      <c r="D24" s="472"/>
      <c r="E24" s="472"/>
      <c r="F24" s="472"/>
      <c r="G24" s="470">
        <v>6.6699999999999995E-2</v>
      </c>
    </row>
    <row r="25" spans="1:7" ht="9.9499999999999993" customHeight="1">
      <c r="A25" s="468">
        <v>8</v>
      </c>
      <c r="B25" s="471">
        <v>352</v>
      </c>
      <c r="C25" s="466" t="s">
        <v>319</v>
      </c>
      <c r="D25" s="472"/>
      <c r="E25" s="472"/>
      <c r="F25" s="472"/>
      <c r="G25" s="470">
        <v>2.1999999999999999E-2</v>
      </c>
    </row>
    <row r="26" spans="1:7" ht="9.9499999999999993" customHeight="1">
      <c r="A26" s="468">
        <v>9</v>
      </c>
      <c r="B26" s="471">
        <v>353</v>
      </c>
      <c r="C26" s="466" t="s">
        <v>320</v>
      </c>
      <c r="D26" s="472"/>
      <c r="E26" s="472"/>
      <c r="F26" s="472"/>
      <c r="G26" s="470">
        <v>2.63E-2</v>
      </c>
    </row>
    <row r="27" spans="1:7" ht="9.9499999999999993" customHeight="1">
      <c r="A27" s="468">
        <v>10</v>
      </c>
      <c r="B27" s="471">
        <v>354</v>
      </c>
      <c r="C27" s="466" t="s">
        <v>321</v>
      </c>
      <c r="D27" s="472"/>
      <c r="E27" s="472"/>
      <c r="F27" s="472"/>
      <c r="G27" s="470" t="s">
        <v>1162</v>
      </c>
    </row>
    <row r="28" spans="1:7" ht="9.9499999999999993" customHeight="1">
      <c r="A28" s="468">
        <v>11</v>
      </c>
      <c r="B28" s="471">
        <v>355</v>
      </c>
      <c r="C28" s="466" t="s">
        <v>322</v>
      </c>
      <c r="D28" s="472"/>
      <c r="E28" s="472"/>
      <c r="F28" s="472"/>
      <c r="G28" s="470">
        <v>2.5999999999999999E-2</v>
      </c>
    </row>
    <row r="29" spans="1:7" ht="9.9499999999999993" customHeight="1">
      <c r="A29" s="468">
        <v>12</v>
      </c>
      <c r="B29" s="471">
        <v>356</v>
      </c>
      <c r="C29" s="466" t="s">
        <v>100</v>
      </c>
      <c r="D29" s="472"/>
      <c r="E29" s="472"/>
      <c r="F29" s="472"/>
      <c r="G29" s="470">
        <v>2.3300000000000001E-2</v>
      </c>
    </row>
    <row r="30" spans="1:7" ht="9.9499999999999993" customHeight="1">
      <c r="A30" s="468">
        <v>13</v>
      </c>
      <c r="B30" s="471">
        <v>357</v>
      </c>
      <c r="C30" s="466" t="s">
        <v>323</v>
      </c>
      <c r="D30" s="472"/>
      <c r="E30" s="472"/>
      <c r="F30" s="472"/>
      <c r="G30" s="470">
        <v>1.7999999999999999E-2</v>
      </c>
    </row>
    <row r="31" spans="1:7" ht="9.9499999999999993" customHeight="1">
      <c r="A31" s="468">
        <v>14</v>
      </c>
      <c r="B31" s="471">
        <v>358</v>
      </c>
      <c r="C31" s="466" t="s">
        <v>324</v>
      </c>
      <c r="D31" s="472"/>
      <c r="E31" s="472"/>
      <c r="F31" s="472"/>
      <c r="G31" s="470" t="s">
        <v>1163</v>
      </c>
    </row>
    <row r="32" spans="1:7" ht="9.9499999999999993" customHeight="1">
      <c r="A32" s="468">
        <v>15</v>
      </c>
      <c r="B32" s="471">
        <v>359</v>
      </c>
      <c r="C32" s="466" t="s">
        <v>101</v>
      </c>
      <c r="D32" s="472"/>
      <c r="E32" s="472"/>
      <c r="F32" s="472"/>
      <c r="G32" s="470" t="s">
        <v>1164</v>
      </c>
    </row>
    <row r="33" spans="1:7" ht="9.9499999999999993" customHeight="1">
      <c r="A33" s="466"/>
      <c r="B33" s="466"/>
      <c r="C33" s="466"/>
      <c r="D33" s="472"/>
      <c r="E33" s="472"/>
      <c r="F33" s="472"/>
      <c r="G33" s="475"/>
    </row>
    <row r="34" spans="1:7" ht="9.9499999999999993" customHeight="1">
      <c r="A34" s="466"/>
      <c r="B34" s="466" t="s">
        <v>318</v>
      </c>
      <c r="C34" s="466"/>
      <c r="D34" s="472"/>
      <c r="E34" s="472"/>
      <c r="F34" s="472"/>
      <c r="G34" s="475"/>
    </row>
    <row r="35" spans="1:7" ht="9.9499999999999993" customHeight="1">
      <c r="A35" s="466"/>
      <c r="B35" s="466"/>
      <c r="C35" s="466"/>
      <c r="D35" s="472"/>
      <c r="E35" s="472"/>
      <c r="F35" s="472"/>
      <c r="G35" s="475"/>
    </row>
    <row r="36" spans="1:7" ht="9.9499999999999993" customHeight="1">
      <c r="A36" s="468">
        <v>16</v>
      </c>
      <c r="B36" s="471">
        <v>391</v>
      </c>
      <c r="C36" s="466" t="s">
        <v>325</v>
      </c>
      <c r="D36" s="472"/>
      <c r="E36" s="472"/>
      <c r="F36" s="472"/>
      <c r="G36" s="470">
        <v>4.2599999999999999E-2</v>
      </c>
    </row>
    <row r="37" spans="1:7" ht="9.9499999999999993" customHeight="1">
      <c r="A37" s="468">
        <v>17</v>
      </c>
      <c r="B37" s="471">
        <v>391.1</v>
      </c>
      <c r="C37" s="466" t="s">
        <v>102</v>
      </c>
      <c r="D37" s="472"/>
      <c r="E37" s="472"/>
      <c r="F37" s="472"/>
      <c r="G37" s="470" t="s">
        <v>480</v>
      </c>
    </row>
    <row r="38" spans="1:7" ht="9.9499999999999993" customHeight="1">
      <c r="A38" s="468">
        <v>18</v>
      </c>
      <c r="B38" s="471">
        <v>392</v>
      </c>
      <c r="C38" s="466" t="s">
        <v>326</v>
      </c>
      <c r="D38" s="472"/>
      <c r="E38" s="472"/>
      <c r="F38" s="472"/>
      <c r="G38" s="470">
        <v>0.24329999999999999</v>
      </c>
    </row>
    <row r="39" spans="1:7" ht="9.9499999999999993" customHeight="1">
      <c r="A39" s="468">
        <v>19</v>
      </c>
      <c r="B39" s="471">
        <v>393</v>
      </c>
      <c r="C39" s="466" t="s">
        <v>327</v>
      </c>
      <c r="D39" s="472"/>
      <c r="E39" s="472"/>
      <c r="F39" s="472"/>
      <c r="G39" s="470">
        <v>4.07E-2</v>
      </c>
    </row>
    <row r="40" spans="1:7" ht="9.9499999999999993" customHeight="1">
      <c r="A40" s="468">
        <v>20</v>
      </c>
      <c r="B40" s="471">
        <v>394</v>
      </c>
      <c r="C40" s="466" t="s">
        <v>1165</v>
      </c>
      <c r="D40" s="472"/>
      <c r="E40" s="472"/>
      <c r="F40" s="472"/>
      <c r="G40" s="470">
        <v>0.11990000000000001</v>
      </c>
    </row>
    <row r="41" spans="1:7" ht="9.9499999999999993" customHeight="1">
      <c r="A41" s="468">
        <v>21</v>
      </c>
      <c r="B41" s="471">
        <v>397</v>
      </c>
      <c r="C41" s="466" t="s">
        <v>328</v>
      </c>
      <c r="D41" s="472"/>
      <c r="E41" s="472"/>
      <c r="F41" s="472"/>
      <c r="G41" s="470" t="s">
        <v>481</v>
      </c>
    </row>
    <row r="42" spans="1:7" ht="9.9499999999999993" customHeight="1">
      <c r="A42" s="468">
        <v>22</v>
      </c>
      <c r="B42" s="471">
        <v>397.2</v>
      </c>
      <c r="C42" s="466" t="s">
        <v>1161</v>
      </c>
      <c r="D42" s="472"/>
      <c r="E42" s="472"/>
      <c r="F42" s="472"/>
      <c r="G42" s="470">
        <v>6.83E-2</v>
      </c>
    </row>
    <row r="43" spans="1:7" ht="9.9499999999999993" customHeight="1">
      <c r="A43" s="466"/>
      <c r="B43" s="466"/>
      <c r="C43" s="466"/>
      <c r="D43" s="472"/>
      <c r="E43" s="472"/>
      <c r="F43" s="472"/>
      <c r="G43" s="476"/>
    </row>
    <row r="44" spans="1:7" ht="9.9499999999999993" customHeight="1">
      <c r="A44" s="466"/>
      <c r="B44" s="466"/>
      <c r="C44" s="466"/>
      <c r="D44" s="472"/>
      <c r="E44" s="472"/>
      <c r="F44" s="472"/>
      <c r="G44" s="472"/>
    </row>
    <row r="45" spans="1:7" ht="9.9499999999999993" customHeight="1">
      <c r="A45" s="466"/>
      <c r="B45" s="477" t="s">
        <v>21</v>
      </c>
      <c r="C45" s="466"/>
      <c r="D45" s="472"/>
      <c r="E45" s="472"/>
      <c r="F45" s="472"/>
      <c r="G45" s="472"/>
    </row>
    <row r="46" spans="1:7" ht="30" customHeight="1">
      <c r="A46" s="466"/>
      <c r="B46" s="468" t="s">
        <v>431</v>
      </c>
      <c r="C46" s="964" t="s">
        <v>765</v>
      </c>
      <c r="D46" s="965"/>
      <c r="E46" s="965"/>
      <c r="F46" s="965"/>
      <c r="G46" s="965"/>
    </row>
    <row r="47" spans="1:7" ht="9.9499999999999993" customHeight="1">
      <c r="A47" s="466"/>
      <c r="B47" s="468" t="s">
        <v>443</v>
      </c>
      <c r="C47" s="474" t="s">
        <v>329</v>
      </c>
      <c r="D47" s="466"/>
      <c r="E47" s="466"/>
      <c r="F47" s="466"/>
      <c r="G47" s="466"/>
    </row>
    <row r="48" spans="1:7" ht="9.75" customHeight="1">
      <c r="A48" s="466"/>
      <c r="B48" s="478" t="s">
        <v>446</v>
      </c>
      <c r="C48" s="964" t="s">
        <v>764</v>
      </c>
      <c r="D48" s="964"/>
      <c r="E48" s="964"/>
      <c r="F48" s="964"/>
      <c r="G48" s="964"/>
    </row>
    <row r="49" spans="1:7" ht="27" customHeight="1">
      <c r="A49" s="466"/>
      <c r="B49" s="466"/>
      <c r="C49" s="964"/>
      <c r="D49" s="964"/>
      <c r="E49" s="964"/>
      <c r="F49" s="964"/>
      <c r="G49" s="964"/>
    </row>
    <row r="50" spans="1:7">
      <c r="A50" s="466"/>
      <c r="B50" s="466"/>
      <c r="C50" s="466"/>
      <c r="D50" s="466"/>
      <c r="E50" s="466"/>
      <c r="F50" s="466"/>
      <c r="G50" s="466"/>
    </row>
  </sheetData>
  <mergeCells count="6">
    <mergeCell ref="C48:G49"/>
    <mergeCell ref="B4:G4"/>
    <mergeCell ref="B3:G3"/>
    <mergeCell ref="C46:G46"/>
    <mergeCell ref="B9:G9"/>
    <mergeCell ref="B5:G5"/>
  </mergeCells>
  <phoneticPr fontId="0" type="noConversion"/>
  <printOptions horizontalCentered="1"/>
  <pageMargins left="0.5" right="0.5" top="0.75" bottom="0.75" header="0.3" footer="0.3"/>
  <pageSetup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34"/>
  <sheetViews>
    <sheetView view="pageBreakPreview" zoomScaleNormal="100" zoomScaleSheetLayoutView="100" workbookViewId="0">
      <selection activeCell="A3" sqref="A3:F3"/>
    </sheetView>
  </sheetViews>
  <sheetFormatPr defaultColWidth="9.33203125" defaultRowHeight="12"/>
  <cols>
    <col min="1" max="1" width="7.6640625" style="146" customWidth="1"/>
    <col min="2" max="2" width="34.1640625" style="124" customWidth="1"/>
    <col min="3" max="3" width="20" style="124" customWidth="1"/>
    <col min="4" max="4" width="24.83203125" style="124" customWidth="1"/>
    <col min="5" max="5" width="26.1640625" style="124" customWidth="1"/>
    <col min="6" max="6" width="30.5" style="124" customWidth="1"/>
    <col min="7" max="16384" width="9.33203125" style="124"/>
  </cols>
  <sheetData>
    <row r="1" spans="1:6">
      <c r="B1" s="250"/>
      <c r="C1" s="250"/>
      <c r="F1" s="162" t="s">
        <v>67</v>
      </c>
    </row>
    <row r="2" spans="1:6">
      <c r="B2" s="250"/>
      <c r="C2" s="250"/>
      <c r="F2" s="249" t="s">
        <v>1126</v>
      </c>
    </row>
    <row r="3" spans="1:6">
      <c r="A3" s="922" t="s">
        <v>85</v>
      </c>
      <c r="B3" s="922"/>
      <c r="C3" s="922"/>
      <c r="D3" s="922"/>
      <c r="E3" s="922"/>
      <c r="F3" s="922"/>
    </row>
    <row r="4" spans="1:6">
      <c r="A4" s="922" t="s">
        <v>330</v>
      </c>
      <c r="B4" s="922"/>
      <c r="C4" s="922"/>
      <c r="D4" s="922"/>
      <c r="E4" s="922"/>
      <c r="F4" s="922"/>
    </row>
    <row r="5" spans="1:6">
      <c r="A5" s="923" t="s">
        <v>742</v>
      </c>
      <c r="B5" s="924"/>
      <c r="C5" s="924"/>
      <c r="D5" s="924"/>
      <c r="E5" s="924"/>
      <c r="F5" s="924"/>
    </row>
    <row r="8" spans="1:6">
      <c r="E8" s="148" t="s">
        <v>122</v>
      </c>
      <c r="F8" s="148" t="s">
        <v>123</v>
      </c>
    </row>
    <row r="9" spans="1:6">
      <c r="F9" s="146" t="s">
        <v>331</v>
      </c>
    </row>
    <row r="10" spans="1:6">
      <c r="F10" s="321"/>
    </row>
    <row r="11" spans="1:6" ht="24">
      <c r="A11" s="428" t="s">
        <v>406</v>
      </c>
      <c r="B11" s="429" t="s">
        <v>332</v>
      </c>
      <c r="C11" s="428"/>
      <c r="D11" s="429" t="s">
        <v>391</v>
      </c>
      <c r="E11" s="428" t="s">
        <v>333</v>
      </c>
      <c r="F11" s="428" t="s">
        <v>334</v>
      </c>
    </row>
    <row r="12" spans="1:6">
      <c r="F12" s="146"/>
    </row>
    <row r="13" spans="1:6">
      <c r="A13" s="146">
        <v>1</v>
      </c>
      <c r="B13" s="124" t="s">
        <v>335</v>
      </c>
      <c r="F13" s="430">
        <v>0</v>
      </c>
    </row>
    <row r="14" spans="1:6">
      <c r="A14" s="146">
        <v>2</v>
      </c>
      <c r="B14" s="124" t="s">
        <v>336</v>
      </c>
      <c r="F14" s="154">
        <v>0</v>
      </c>
    </row>
    <row r="15" spans="1:6">
      <c r="A15" s="146">
        <v>3</v>
      </c>
      <c r="F15" s="146"/>
    </row>
    <row r="16" spans="1:6">
      <c r="A16" s="146">
        <v>4</v>
      </c>
      <c r="B16" s="124" t="s">
        <v>337</v>
      </c>
      <c r="F16" s="309">
        <v>0</v>
      </c>
    </row>
    <row r="17" spans="1:6">
      <c r="A17" s="146">
        <v>5</v>
      </c>
      <c r="B17" s="124" t="s">
        <v>338</v>
      </c>
      <c r="F17" s="309">
        <v>0</v>
      </c>
    </row>
    <row r="18" spans="1:6">
      <c r="A18" s="146">
        <v>6</v>
      </c>
      <c r="F18" s="431"/>
    </row>
    <row r="19" spans="1:6">
      <c r="A19" s="146">
        <v>7</v>
      </c>
      <c r="B19" s="124" t="s">
        <v>339</v>
      </c>
      <c r="D19" s="124" t="s">
        <v>347</v>
      </c>
      <c r="F19" s="286">
        <f>F16+F17</f>
        <v>0</v>
      </c>
    </row>
    <row r="20" spans="1:6">
      <c r="A20" s="146">
        <v>8</v>
      </c>
      <c r="F20" s="432"/>
    </row>
    <row r="21" spans="1:6">
      <c r="A21" s="146">
        <v>9</v>
      </c>
      <c r="B21" s="124" t="s">
        <v>340</v>
      </c>
      <c r="D21" s="124" t="s">
        <v>352</v>
      </c>
      <c r="F21" s="286">
        <f>F14+F19</f>
        <v>0</v>
      </c>
    </row>
    <row r="22" spans="1:6">
      <c r="A22" s="146">
        <v>10</v>
      </c>
      <c r="F22" s="146"/>
    </row>
    <row r="23" spans="1:6">
      <c r="A23" s="146">
        <v>11</v>
      </c>
      <c r="F23" s="146"/>
    </row>
    <row r="24" spans="1:6">
      <c r="A24" s="146">
        <v>12</v>
      </c>
      <c r="B24" s="124" t="s">
        <v>339</v>
      </c>
      <c r="D24" s="124" t="s">
        <v>348</v>
      </c>
      <c r="F24" s="286">
        <f>F19</f>
        <v>0</v>
      </c>
    </row>
    <row r="25" spans="1:6">
      <c r="A25" s="146">
        <v>13</v>
      </c>
      <c r="F25" s="146"/>
    </row>
    <row r="26" spans="1:6">
      <c r="A26" s="146">
        <v>14</v>
      </c>
      <c r="B26" s="124" t="s">
        <v>341</v>
      </c>
      <c r="D26" s="168" t="s">
        <v>349</v>
      </c>
      <c r="F26" s="433">
        <v>0</v>
      </c>
    </row>
    <row r="27" spans="1:6">
      <c r="A27" s="146">
        <v>15</v>
      </c>
      <c r="B27" s="124" t="s">
        <v>342</v>
      </c>
      <c r="D27" s="168" t="s">
        <v>350</v>
      </c>
      <c r="F27" s="434">
        <v>30</v>
      </c>
    </row>
    <row r="28" spans="1:6">
      <c r="A28" s="146">
        <v>16</v>
      </c>
      <c r="B28" s="124" t="s">
        <v>343</v>
      </c>
      <c r="D28" s="124" t="s">
        <v>351</v>
      </c>
      <c r="F28" s="286">
        <f>F24*F26*F27</f>
        <v>0</v>
      </c>
    </row>
    <row r="29" spans="1:6">
      <c r="A29" s="146">
        <v>17</v>
      </c>
      <c r="F29" s="146"/>
    </row>
    <row r="30" spans="1:6">
      <c r="A30" s="146">
        <v>18</v>
      </c>
      <c r="B30" s="143" t="s">
        <v>576</v>
      </c>
      <c r="D30" s="124" t="s">
        <v>353</v>
      </c>
      <c r="F30" s="286">
        <f>F24+F28</f>
        <v>0</v>
      </c>
    </row>
    <row r="31" spans="1:6">
      <c r="F31" s="146"/>
    </row>
    <row r="32" spans="1:6">
      <c r="A32" s="209" t="s">
        <v>21</v>
      </c>
    </row>
    <row r="33" spans="1:6" ht="35.25" customHeight="1">
      <c r="A33" s="146" t="s">
        <v>431</v>
      </c>
      <c r="B33" s="933" t="s">
        <v>344</v>
      </c>
      <c r="C33" s="933"/>
      <c r="D33" s="933"/>
      <c r="E33" s="933"/>
      <c r="F33" s="933"/>
    </row>
    <row r="34" spans="1:6" ht="45" customHeight="1">
      <c r="A34" s="146" t="s">
        <v>443</v>
      </c>
      <c r="B34" s="933" t="s">
        <v>346</v>
      </c>
      <c r="C34" s="933"/>
      <c r="D34" s="933"/>
      <c r="E34" s="933"/>
      <c r="F34" s="933"/>
    </row>
  </sheetData>
  <mergeCells count="5">
    <mergeCell ref="B34:F34"/>
    <mergeCell ref="A3:F3"/>
    <mergeCell ref="A4:F4"/>
    <mergeCell ref="A5:F5"/>
    <mergeCell ref="B33:F33"/>
  </mergeCells>
  <phoneticPr fontId="0" type="noConversion"/>
  <printOptions horizontalCentered="1"/>
  <pageMargins left="0.5" right="0.5" top="0.75" bottom="0.75" header="0.3" footer="0.3"/>
  <pageSetup scale="9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60"/>
  <sheetViews>
    <sheetView view="pageBreakPreview" zoomScale="120" zoomScaleNormal="100" zoomScaleSheetLayoutView="120" workbookViewId="0">
      <selection activeCell="D21" sqref="D21"/>
    </sheetView>
  </sheetViews>
  <sheetFormatPr defaultColWidth="9.33203125" defaultRowHeight="9"/>
  <cols>
    <col min="1" max="1" width="9.5" style="4" customWidth="1"/>
    <col min="2" max="2" width="46.83203125" style="2" customWidth="1"/>
    <col min="3" max="3" width="20" style="2" customWidth="1"/>
    <col min="4" max="4" width="20.83203125" style="2" customWidth="1"/>
    <col min="5" max="5" width="24.33203125" style="2" customWidth="1"/>
    <col min="6" max="6" width="20.83203125" style="2" customWidth="1"/>
    <col min="7" max="16384" width="9.33203125" style="2"/>
  </cols>
  <sheetData>
    <row r="1" spans="1:6" ht="9.75" customHeight="1">
      <c r="B1" s="15"/>
      <c r="C1" s="15"/>
      <c r="F1" s="5" t="s">
        <v>67</v>
      </c>
    </row>
    <row r="2" spans="1:6" ht="9.75" customHeight="1">
      <c r="B2" s="15"/>
      <c r="C2" s="15"/>
      <c r="F2" s="100" t="s">
        <v>1126</v>
      </c>
    </row>
    <row r="3" spans="1:6" ht="9.75" customHeight="1">
      <c r="A3" s="942" t="s">
        <v>362</v>
      </c>
      <c r="B3" s="942"/>
      <c r="C3" s="942"/>
      <c r="D3" s="942"/>
      <c r="E3" s="942"/>
      <c r="F3" s="942"/>
    </row>
    <row r="4" spans="1:6" ht="9.75" customHeight="1">
      <c r="A4" s="942" t="s">
        <v>363</v>
      </c>
      <c r="B4" s="942"/>
      <c r="C4" s="942"/>
      <c r="D4" s="942"/>
      <c r="E4" s="942"/>
      <c r="F4" s="942"/>
    </row>
    <row r="5" spans="1:6" ht="9.75" customHeight="1">
      <c r="A5" s="943" t="s">
        <v>742</v>
      </c>
      <c r="B5" s="944"/>
      <c r="C5" s="944"/>
      <c r="D5" s="944"/>
      <c r="E5" s="944"/>
      <c r="F5" s="944"/>
    </row>
    <row r="6" spans="1:6" ht="9.75" customHeight="1"/>
    <row r="7" spans="1:6" ht="9.75" customHeight="1"/>
    <row r="8" spans="1:6" ht="9.75" customHeight="1">
      <c r="D8" s="4" t="s">
        <v>122</v>
      </c>
      <c r="E8" s="4" t="s">
        <v>123</v>
      </c>
      <c r="F8" s="4" t="s">
        <v>161</v>
      </c>
    </row>
    <row r="9" spans="1:6" ht="9.75" customHeight="1">
      <c r="A9" s="9" t="s">
        <v>406</v>
      </c>
      <c r="B9" s="2" t="s">
        <v>137</v>
      </c>
      <c r="C9" s="2" t="s">
        <v>391</v>
      </c>
      <c r="D9" s="4" t="s">
        <v>412</v>
      </c>
      <c r="E9" s="4" t="s">
        <v>364</v>
      </c>
      <c r="F9" s="4" t="s">
        <v>365</v>
      </c>
    </row>
    <row r="10" spans="1:6" ht="9.75" customHeight="1">
      <c r="A10" s="4">
        <v>1</v>
      </c>
      <c r="B10" s="22" t="s">
        <v>366</v>
      </c>
      <c r="C10" s="36"/>
      <c r="D10" s="99"/>
      <c r="E10" s="99"/>
      <c r="F10" s="50"/>
    </row>
    <row r="11" spans="1:6" ht="9.75" customHeight="1">
      <c r="A11" s="4">
        <v>2</v>
      </c>
      <c r="B11" s="2" t="s">
        <v>367</v>
      </c>
      <c r="C11" s="33" t="s">
        <v>354</v>
      </c>
      <c r="D11" s="48">
        <v>0</v>
      </c>
      <c r="E11" s="48">
        <v>0</v>
      </c>
      <c r="F11" s="47">
        <f>D11-E11</f>
        <v>0</v>
      </c>
    </row>
    <row r="12" spans="1:6" ht="9.75" customHeight="1">
      <c r="A12" s="4">
        <v>3</v>
      </c>
      <c r="B12" s="2" t="s">
        <v>368</v>
      </c>
      <c r="C12" s="33" t="s">
        <v>354</v>
      </c>
      <c r="D12" s="48">
        <v>0</v>
      </c>
      <c r="E12" s="48">
        <v>0</v>
      </c>
      <c r="F12" s="47">
        <f t="shared" ref="F12:F27" si="0">D12-E12</f>
        <v>0</v>
      </c>
    </row>
    <row r="13" spans="1:6" ht="9.75" customHeight="1">
      <c r="A13" s="4">
        <v>4</v>
      </c>
      <c r="B13" s="2" t="s">
        <v>369</v>
      </c>
      <c r="C13" s="33" t="s">
        <v>354</v>
      </c>
      <c r="D13" s="48">
        <v>0</v>
      </c>
      <c r="E13" s="48">
        <v>0</v>
      </c>
      <c r="F13" s="47">
        <f t="shared" si="0"/>
        <v>0</v>
      </c>
    </row>
    <row r="14" spans="1:6" ht="9.75" customHeight="1">
      <c r="A14" s="4">
        <v>5</v>
      </c>
      <c r="B14" s="2" t="s">
        <v>370</v>
      </c>
      <c r="C14" s="33" t="s">
        <v>354</v>
      </c>
      <c r="D14" s="48">
        <v>0</v>
      </c>
      <c r="E14" s="48">
        <v>0</v>
      </c>
      <c r="F14" s="47">
        <f t="shared" si="0"/>
        <v>0</v>
      </c>
    </row>
    <row r="15" spans="1:6" ht="9.75" customHeight="1">
      <c r="A15" s="4">
        <v>6</v>
      </c>
      <c r="B15" s="2" t="s">
        <v>371</v>
      </c>
      <c r="C15" s="33" t="s">
        <v>354</v>
      </c>
      <c r="D15" s="48">
        <v>0</v>
      </c>
      <c r="E15" s="48">
        <v>0</v>
      </c>
      <c r="F15" s="47">
        <f t="shared" si="0"/>
        <v>0</v>
      </c>
    </row>
    <row r="16" spans="1:6" ht="9.75" customHeight="1">
      <c r="A16" s="4">
        <v>7</v>
      </c>
      <c r="B16" s="2" t="s">
        <v>371</v>
      </c>
      <c r="C16" s="33" t="s">
        <v>354</v>
      </c>
      <c r="D16" s="49">
        <v>0</v>
      </c>
      <c r="E16" s="49">
        <v>0</v>
      </c>
      <c r="F16" s="57">
        <f t="shared" si="0"/>
        <v>0</v>
      </c>
    </row>
    <row r="17" spans="1:6" ht="9.75" customHeight="1">
      <c r="A17" s="4">
        <v>8</v>
      </c>
      <c r="B17" s="22" t="s">
        <v>372</v>
      </c>
      <c r="C17" s="11" t="s">
        <v>377</v>
      </c>
      <c r="D17" s="47">
        <f>SUM(D11:D16)</f>
        <v>0</v>
      </c>
      <c r="E17" s="47">
        <f>SUM(E11:E16)</f>
        <v>0</v>
      </c>
      <c r="F17" s="47">
        <f t="shared" si="0"/>
        <v>0</v>
      </c>
    </row>
    <row r="18" spans="1:6" ht="9.75" customHeight="1">
      <c r="D18" s="4"/>
      <c r="E18" s="4"/>
      <c r="F18" s="47"/>
    </row>
    <row r="19" spans="1:6" ht="9.75" customHeight="1">
      <c r="A19" s="4">
        <v>9</v>
      </c>
      <c r="B19" s="22" t="s">
        <v>373</v>
      </c>
      <c r="D19" s="4"/>
      <c r="E19" s="4"/>
      <c r="F19" s="47"/>
    </row>
    <row r="20" spans="1:6" ht="9.75" customHeight="1">
      <c r="A20" s="4">
        <v>10</v>
      </c>
      <c r="B20" s="2" t="s">
        <v>374</v>
      </c>
      <c r="C20" s="33" t="s">
        <v>354</v>
      </c>
      <c r="D20" s="48">
        <v>0</v>
      </c>
      <c r="E20" s="48">
        <v>0</v>
      </c>
      <c r="F20" s="47">
        <f t="shared" si="0"/>
        <v>0</v>
      </c>
    </row>
    <row r="21" spans="1:6" ht="9.75" customHeight="1">
      <c r="A21" s="4">
        <v>11</v>
      </c>
      <c r="B21" s="2" t="s">
        <v>375</v>
      </c>
      <c r="C21" s="33" t="s">
        <v>354</v>
      </c>
      <c r="D21" s="67">
        <v>323967.48000000004</v>
      </c>
      <c r="E21" s="48">
        <v>0</v>
      </c>
      <c r="F21" s="866">
        <f t="shared" si="0"/>
        <v>323967.48000000004</v>
      </c>
    </row>
    <row r="22" spans="1:6" ht="9.75" customHeight="1">
      <c r="A22" s="4">
        <v>12</v>
      </c>
      <c r="B22" s="2" t="s">
        <v>376</v>
      </c>
      <c r="C22" s="33" t="s">
        <v>354</v>
      </c>
      <c r="D22" s="67">
        <v>0</v>
      </c>
      <c r="E22" s="48">
        <v>0</v>
      </c>
      <c r="F22" s="866">
        <f t="shared" si="0"/>
        <v>0</v>
      </c>
    </row>
    <row r="23" spans="1:6" ht="9.75" customHeight="1">
      <c r="A23" s="4">
        <v>13</v>
      </c>
      <c r="B23" s="33" t="s">
        <v>355</v>
      </c>
      <c r="C23" s="33" t="s">
        <v>354</v>
      </c>
      <c r="D23" s="67">
        <v>0</v>
      </c>
      <c r="E23" s="48">
        <v>0</v>
      </c>
      <c r="F23" s="866">
        <f t="shared" si="0"/>
        <v>0</v>
      </c>
    </row>
    <row r="24" spans="1:6" ht="9.75" customHeight="1">
      <c r="A24" s="4">
        <v>14</v>
      </c>
      <c r="B24" s="33" t="s">
        <v>401</v>
      </c>
      <c r="C24" s="33" t="s">
        <v>354</v>
      </c>
      <c r="D24" s="869">
        <v>0</v>
      </c>
      <c r="E24" s="49">
        <v>0</v>
      </c>
      <c r="F24" s="871">
        <f t="shared" si="0"/>
        <v>0</v>
      </c>
    </row>
    <row r="25" spans="1:6" ht="9.75" customHeight="1">
      <c r="A25" s="4">
        <v>15</v>
      </c>
      <c r="B25" s="33" t="s">
        <v>356</v>
      </c>
      <c r="C25" s="33" t="s">
        <v>357</v>
      </c>
      <c r="D25" s="866">
        <f>SUM(D20:D24)</f>
        <v>323967.48000000004</v>
      </c>
      <c r="E25" s="47">
        <f>SUM(E20:E24)</f>
        <v>0</v>
      </c>
      <c r="F25" s="866">
        <f t="shared" si="0"/>
        <v>323967.48000000004</v>
      </c>
    </row>
    <row r="26" spans="1:6" ht="9.75" customHeight="1">
      <c r="A26" s="4">
        <v>16</v>
      </c>
      <c r="B26" s="33" t="s">
        <v>358</v>
      </c>
      <c r="C26" s="33"/>
      <c r="D26" s="67">
        <v>0</v>
      </c>
      <c r="E26" s="48">
        <v>0</v>
      </c>
      <c r="F26" s="866">
        <f>D26-E26</f>
        <v>0</v>
      </c>
    </row>
    <row r="27" spans="1:6" ht="9.75" customHeight="1">
      <c r="A27" s="4">
        <v>17</v>
      </c>
      <c r="B27" s="33" t="s">
        <v>359</v>
      </c>
      <c r="C27" s="33"/>
      <c r="D27" s="869">
        <v>0</v>
      </c>
      <c r="E27" s="49">
        <v>0</v>
      </c>
      <c r="F27" s="871">
        <f t="shared" si="0"/>
        <v>0</v>
      </c>
    </row>
    <row r="28" spans="1:6" ht="9.75" customHeight="1">
      <c r="A28" s="4">
        <v>18</v>
      </c>
      <c r="B28" s="33" t="s">
        <v>360</v>
      </c>
      <c r="C28" s="479" t="s">
        <v>803</v>
      </c>
      <c r="D28" s="870">
        <f>D25-D26-D27</f>
        <v>323967.48000000004</v>
      </c>
      <c r="E28" s="417">
        <f>E25-E26-E27</f>
        <v>0</v>
      </c>
      <c r="F28" s="872">
        <f>D28-E28</f>
        <v>323967.48000000004</v>
      </c>
    </row>
    <row r="29" spans="1:6" ht="9.75" customHeight="1">
      <c r="D29" s="870"/>
      <c r="E29" s="418"/>
      <c r="F29" s="872"/>
    </row>
    <row r="30" spans="1:6" ht="9.75" customHeight="1">
      <c r="A30" s="4">
        <v>19</v>
      </c>
      <c r="B30" s="33" t="s">
        <v>361</v>
      </c>
      <c r="C30" s="33" t="s">
        <v>378</v>
      </c>
      <c r="D30" s="870">
        <f>D17+D28</f>
        <v>323967.48000000004</v>
      </c>
      <c r="E30" s="417">
        <f>E17+E28</f>
        <v>0</v>
      </c>
      <c r="F30" s="872">
        <f>D30-E30</f>
        <v>323967.48000000004</v>
      </c>
    </row>
    <row r="31" spans="1:6" ht="9.75" customHeight="1">
      <c r="D31" s="4"/>
      <c r="E31" s="4"/>
      <c r="F31" s="4"/>
    </row>
    <row r="32" spans="1:6" ht="9.75" customHeight="1"/>
    <row r="33" spans="1:7" ht="9.75" customHeight="1">
      <c r="A33" s="4" t="s">
        <v>349</v>
      </c>
      <c r="B33" s="945" t="s">
        <v>600</v>
      </c>
      <c r="C33" s="945"/>
      <c r="D33" s="945"/>
      <c r="E33" s="945"/>
      <c r="F33" s="945"/>
      <c r="G33" s="945"/>
    </row>
    <row r="34" spans="1:7" ht="9.75" customHeight="1">
      <c r="B34" s="945"/>
      <c r="C34" s="945"/>
      <c r="D34" s="945"/>
      <c r="E34" s="945"/>
      <c r="F34" s="945"/>
      <c r="G34" s="945"/>
    </row>
    <row r="35" spans="1:7" ht="9.75" customHeight="1">
      <c r="F35"/>
    </row>
    <row r="36" spans="1:7" ht="9.75" customHeight="1">
      <c r="F36"/>
    </row>
    <row r="37" spans="1:7" ht="9.75" customHeight="1"/>
    <row r="38" spans="1:7" ht="9.75" customHeight="1"/>
    <row r="39" spans="1:7" ht="9.75" customHeight="1"/>
    <row r="40" spans="1:7" ht="9.75" customHeight="1"/>
    <row r="41" spans="1:7" ht="9.75" customHeight="1"/>
    <row r="42" spans="1:7" ht="9.75" customHeight="1"/>
    <row r="43" spans="1:7" ht="9.75" customHeight="1"/>
    <row r="44" spans="1:7" ht="9.75" customHeight="1"/>
    <row r="45" spans="1:7" ht="9.75" customHeight="1"/>
    <row r="46" spans="1:7" ht="9.75" customHeight="1"/>
    <row r="47" spans="1:7" ht="9.75" customHeight="1"/>
    <row r="48" spans="1:7" ht="9.75" customHeight="1"/>
    <row r="49" ht="9.75" customHeight="1"/>
    <row r="50" ht="9.75" customHeight="1"/>
    <row r="51" ht="9.75" customHeight="1"/>
    <row r="52" ht="9.75" customHeight="1"/>
    <row r="53" ht="9.75" customHeight="1"/>
    <row r="54" ht="9.75" customHeight="1"/>
    <row r="55" ht="9.75" customHeight="1"/>
    <row r="56" ht="9.75" customHeight="1"/>
    <row r="57" ht="9.75" customHeight="1"/>
    <row r="58" ht="9.75" customHeight="1"/>
    <row r="59" ht="9.75" customHeight="1"/>
    <row r="60" ht="9.75" customHeight="1"/>
  </sheetData>
  <mergeCells count="4">
    <mergeCell ref="A3:F3"/>
    <mergeCell ref="A4:F4"/>
    <mergeCell ref="A5:F5"/>
    <mergeCell ref="B33:G34"/>
  </mergeCells>
  <phoneticPr fontId="0" type="noConversion"/>
  <printOptions horizontalCentered="1"/>
  <pageMargins left="0.5" right="0.5"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123"/>
  <sheetViews>
    <sheetView view="pageBreakPreview" topLeftCell="A77" zoomScale="130" zoomScaleNormal="100" zoomScaleSheetLayoutView="130" workbookViewId="0">
      <selection activeCell="E86" sqref="E86"/>
    </sheetView>
  </sheetViews>
  <sheetFormatPr defaultRowHeight="12.75"/>
  <cols>
    <col min="1" max="1" width="5" customWidth="1"/>
    <col min="2" max="2" width="19.33203125" customWidth="1"/>
    <col min="3" max="12" width="10.83203125" customWidth="1"/>
    <col min="13" max="13" width="3.83203125" customWidth="1"/>
    <col min="14" max="14" width="5.1640625" customWidth="1"/>
  </cols>
  <sheetData>
    <row r="1" spans="1:14">
      <c r="A1" s="482" t="s">
        <v>963</v>
      </c>
      <c r="C1" s="484"/>
      <c r="D1" s="484"/>
      <c r="E1" s="484"/>
      <c r="F1" s="484"/>
      <c r="G1" s="484"/>
      <c r="H1" s="484"/>
      <c r="I1" s="484"/>
      <c r="J1" s="484"/>
      <c r="K1" s="484"/>
      <c r="L1" s="484"/>
      <c r="M1" s="499" t="s">
        <v>1120</v>
      </c>
      <c r="N1" s="499"/>
    </row>
    <row r="2" spans="1:14">
      <c r="A2" s="482" t="str">
        <f>'Attachment H-27A'!$A$4</f>
        <v>Silver Run Electric, LLC</v>
      </c>
      <c r="B2" s="485"/>
      <c r="C2" s="485"/>
      <c r="D2" s="485"/>
      <c r="E2" s="485"/>
      <c r="F2" s="485"/>
      <c r="G2" s="485"/>
      <c r="H2" s="485"/>
      <c r="I2" s="485"/>
      <c r="J2" s="485"/>
      <c r="K2" s="485"/>
      <c r="L2" s="485"/>
      <c r="M2" s="485"/>
      <c r="N2" s="485"/>
    </row>
    <row r="3" spans="1:14">
      <c r="A3" s="486">
        <v>2026</v>
      </c>
      <c r="B3" s="486" t="s">
        <v>1124</v>
      </c>
      <c r="C3" s="484"/>
      <c r="D3" s="484"/>
      <c r="E3" s="484"/>
      <c r="F3" s="484"/>
      <c r="G3" s="484"/>
      <c r="H3" s="484"/>
      <c r="I3" s="484"/>
      <c r="J3" s="484"/>
      <c r="K3" s="484"/>
      <c r="L3" s="484"/>
      <c r="M3" s="483"/>
      <c r="N3" s="483"/>
    </row>
    <row r="4" spans="1:14">
      <c r="A4" s="487"/>
      <c r="B4" s="483"/>
      <c r="C4" s="482"/>
      <c r="D4" s="482"/>
      <c r="E4" s="482"/>
      <c r="F4" s="482"/>
      <c r="G4" s="488"/>
      <c r="H4" s="488"/>
      <c r="I4" s="482"/>
      <c r="J4" s="482"/>
      <c r="K4" s="482"/>
      <c r="L4" s="482"/>
      <c r="M4" s="483"/>
      <c r="N4" s="483"/>
    </row>
    <row r="5" spans="1:14">
      <c r="A5" s="489" t="s">
        <v>805</v>
      </c>
      <c r="B5" s="490"/>
      <c r="C5" s="491"/>
      <c r="D5" s="492"/>
      <c r="E5" s="493"/>
      <c r="F5" s="491"/>
      <c r="G5" s="491"/>
      <c r="H5" s="492"/>
      <c r="I5" s="491"/>
      <c r="J5" s="494"/>
      <c r="K5" s="490"/>
      <c r="L5" s="495"/>
      <c r="M5" s="490"/>
      <c r="N5" s="490"/>
    </row>
    <row r="6" spans="1:14" ht="108" customHeight="1">
      <c r="A6" s="496">
        <v>1</v>
      </c>
      <c r="B6" s="968" t="s">
        <v>969</v>
      </c>
      <c r="C6" s="968"/>
      <c r="D6" s="968"/>
      <c r="E6" s="968"/>
      <c r="F6" s="968"/>
      <c r="G6" s="968"/>
      <c r="H6" s="968"/>
      <c r="I6" s="968"/>
      <c r="J6" s="968"/>
      <c r="K6" s="968"/>
      <c r="L6" s="968"/>
      <c r="M6" s="968"/>
      <c r="N6" s="968"/>
    </row>
    <row r="7" spans="1:14" ht="42.75" customHeight="1">
      <c r="A7" s="496">
        <f>A6+1</f>
        <v>2</v>
      </c>
      <c r="B7" s="969" t="s">
        <v>1112</v>
      </c>
      <c r="C7" s="969"/>
      <c r="D7" s="969"/>
      <c r="E7" s="969"/>
      <c r="F7" s="969"/>
      <c r="G7" s="969"/>
      <c r="H7" s="969"/>
      <c r="I7" s="969"/>
      <c r="J7" s="969"/>
      <c r="K7" s="969"/>
      <c r="L7" s="969"/>
      <c r="M7" s="969"/>
      <c r="N7" s="969"/>
    </row>
    <row r="8" spans="1:14" ht="13.5" thickBot="1">
      <c r="A8" s="496"/>
      <c r="B8" s="497"/>
      <c r="C8" s="498"/>
      <c r="D8" s="498"/>
      <c r="E8" s="498"/>
      <c r="F8" s="498"/>
      <c r="G8" s="498"/>
      <c r="H8" s="498"/>
      <c r="I8" s="498"/>
      <c r="J8" s="498"/>
      <c r="K8" s="498"/>
      <c r="L8" s="498"/>
      <c r="M8" s="498"/>
      <c r="N8" s="498"/>
    </row>
    <row r="9" spans="1:14">
      <c r="A9" s="496">
        <f>A7+1</f>
        <v>3</v>
      </c>
      <c r="B9" s="499" t="s">
        <v>806</v>
      </c>
      <c r="C9" s="483"/>
      <c r="D9" s="483"/>
      <c r="E9" s="483"/>
      <c r="F9" s="483"/>
      <c r="G9" s="483"/>
      <c r="H9" s="483"/>
      <c r="I9" s="483"/>
      <c r="J9" s="483"/>
      <c r="K9" s="483"/>
      <c r="L9" s="483"/>
      <c r="M9" s="483"/>
      <c r="N9" s="483"/>
    </row>
    <row r="10" spans="1:14">
      <c r="A10" s="496"/>
      <c r="B10" s="499"/>
      <c r="C10" s="483"/>
      <c r="D10" s="483"/>
      <c r="E10" s="483"/>
      <c r="F10" s="483"/>
      <c r="G10" s="483"/>
      <c r="H10" s="490"/>
      <c r="I10" s="490"/>
      <c r="J10" s="490"/>
      <c r="K10" s="490"/>
      <c r="L10" s="483"/>
      <c r="M10" s="483"/>
      <c r="N10" s="483"/>
    </row>
    <row r="11" spans="1:14">
      <c r="A11" s="496">
        <f>A9+1</f>
        <v>4</v>
      </c>
      <c r="B11" s="495" t="s">
        <v>807</v>
      </c>
      <c r="C11" s="495"/>
      <c r="D11" s="490"/>
      <c r="E11" s="495" t="s">
        <v>170</v>
      </c>
      <c r="F11" s="500" t="s">
        <v>830</v>
      </c>
      <c r="G11" s="495"/>
      <c r="H11" s="490"/>
      <c r="I11" s="490"/>
      <c r="J11" s="490"/>
      <c r="K11" s="490"/>
      <c r="L11" s="495"/>
      <c r="M11" s="490"/>
      <c r="N11" s="490"/>
    </row>
    <row r="12" spans="1:14">
      <c r="A12" s="496">
        <f>+A11+1</f>
        <v>5</v>
      </c>
      <c r="B12" s="493" t="s">
        <v>808</v>
      </c>
      <c r="C12" s="491"/>
      <c r="D12" s="490"/>
      <c r="E12" s="501">
        <v>0</v>
      </c>
      <c r="F12" s="502"/>
      <c r="G12" s="503"/>
      <c r="H12" s="504"/>
      <c r="I12" s="490"/>
      <c r="J12" s="490"/>
      <c r="K12" s="490"/>
      <c r="L12" s="495"/>
      <c r="M12" s="490"/>
      <c r="N12" s="490"/>
    </row>
    <row r="13" spans="1:14">
      <c r="A13" s="496">
        <f>+A12+1</f>
        <v>6</v>
      </c>
      <c r="B13" s="493" t="s">
        <v>809</v>
      </c>
      <c r="C13" s="491"/>
      <c r="D13" s="490"/>
      <c r="E13" s="501">
        <v>0</v>
      </c>
      <c r="F13" s="502"/>
      <c r="G13" s="503"/>
      <c r="H13" s="504"/>
      <c r="I13" s="490"/>
      <c r="J13" s="490"/>
      <c r="K13" s="490"/>
      <c r="L13" s="495"/>
      <c r="M13" s="490"/>
      <c r="N13" s="490"/>
    </row>
    <row r="14" spans="1:14" ht="13.5" thickBot="1">
      <c r="A14" s="496">
        <f>+A13+1</f>
        <v>7</v>
      </c>
      <c r="B14" s="494" t="s">
        <v>831</v>
      </c>
      <c r="C14" s="491"/>
      <c r="D14" s="490"/>
      <c r="E14" s="505">
        <f>SUM(E12:E13)</f>
        <v>0</v>
      </c>
      <c r="F14" s="493" t="s">
        <v>964</v>
      </c>
      <c r="G14" s="491"/>
      <c r="H14" s="490"/>
      <c r="I14" s="490"/>
      <c r="J14" s="490"/>
      <c r="K14" s="490"/>
      <c r="L14" s="495"/>
      <c r="M14" s="490"/>
      <c r="N14" s="490"/>
    </row>
    <row r="15" spans="1:14" ht="13.5" thickTop="1">
      <c r="A15" s="496"/>
      <c r="B15" s="494"/>
      <c r="C15" s="491"/>
      <c r="D15" s="492"/>
      <c r="E15" s="493"/>
      <c r="F15" s="491"/>
      <c r="G15" s="491"/>
      <c r="H15" s="492"/>
      <c r="I15" s="493"/>
      <c r="J15" s="491"/>
      <c r="K15" s="494"/>
      <c r="L15" s="495"/>
      <c r="M15" s="490"/>
      <c r="N15" s="490"/>
    </row>
    <row r="16" spans="1:14" ht="30" customHeight="1">
      <c r="A16" s="496">
        <f>A14+1</f>
        <v>8</v>
      </c>
      <c r="B16" s="968" t="s">
        <v>973</v>
      </c>
      <c r="C16" s="968"/>
      <c r="D16" s="968"/>
      <c r="E16" s="968"/>
      <c r="F16" s="968"/>
      <c r="G16" s="968"/>
      <c r="H16" s="968"/>
      <c r="I16" s="968"/>
      <c r="J16" s="968"/>
      <c r="K16" s="968"/>
      <c r="L16" s="968"/>
      <c r="M16" s="968"/>
      <c r="N16" s="968"/>
    </row>
    <row r="17" spans="1:14" ht="13.5" thickBot="1">
      <c r="A17" s="496"/>
      <c r="B17" s="506"/>
      <c r="C17" s="506"/>
      <c r="D17" s="506"/>
      <c r="E17" s="506"/>
      <c r="F17" s="506"/>
      <c r="G17" s="506"/>
      <c r="H17" s="506"/>
      <c r="I17" s="506"/>
      <c r="J17" s="506"/>
      <c r="K17" s="506"/>
      <c r="L17" s="506"/>
      <c r="M17" s="506"/>
      <c r="N17" s="506"/>
    </row>
    <row r="18" spans="1:14">
      <c r="A18" s="496">
        <f>A16+1</f>
        <v>9</v>
      </c>
      <c r="B18" s="499" t="s">
        <v>810</v>
      </c>
      <c r="C18" s="485"/>
      <c r="D18" s="485"/>
      <c r="E18" s="507"/>
      <c r="F18" s="507"/>
      <c r="G18" s="507"/>
      <c r="H18" s="507"/>
      <c r="I18" s="507"/>
      <c r="J18" s="507"/>
      <c r="K18" s="507"/>
      <c r="L18" s="508"/>
      <c r="M18" s="485"/>
      <c r="N18" s="485"/>
    </row>
    <row r="19" spans="1:14">
      <c r="A19" s="496"/>
      <c r="B19" s="499"/>
      <c r="C19" s="485"/>
      <c r="D19" s="485"/>
      <c r="E19" s="507"/>
      <c r="F19" s="507"/>
      <c r="G19" s="507"/>
      <c r="H19" s="507"/>
      <c r="I19" s="507"/>
      <c r="J19" s="507"/>
      <c r="K19" s="507"/>
      <c r="L19" s="508"/>
      <c r="M19" s="485"/>
      <c r="N19" s="485"/>
    </row>
    <row r="20" spans="1:14">
      <c r="A20" s="496"/>
      <c r="B20" s="509" t="s">
        <v>122</v>
      </c>
      <c r="C20" s="510" t="s">
        <v>123</v>
      </c>
      <c r="D20" s="511" t="s">
        <v>280</v>
      </c>
      <c r="E20" s="511" t="s">
        <v>124</v>
      </c>
      <c r="F20" s="511" t="s">
        <v>281</v>
      </c>
      <c r="G20" s="511" t="s">
        <v>127</v>
      </c>
      <c r="H20" s="507"/>
      <c r="I20" s="507"/>
      <c r="J20" s="507"/>
      <c r="K20" s="507"/>
      <c r="L20" s="508"/>
      <c r="M20" s="485"/>
      <c r="N20" s="485"/>
    </row>
    <row r="21" spans="1:14" ht="36.75" customHeight="1">
      <c r="A21" s="496">
        <f>+A18+1</f>
        <v>10</v>
      </c>
      <c r="B21" s="485"/>
      <c r="C21" s="485"/>
      <c r="D21" s="485"/>
      <c r="E21" s="512" t="s">
        <v>832</v>
      </c>
      <c r="F21" s="512" t="s">
        <v>811</v>
      </c>
      <c r="G21" s="512" t="s">
        <v>833</v>
      </c>
      <c r="H21" s="513"/>
      <c r="I21" s="485"/>
      <c r="J21" s="485"/>
      <c r="K21" s="485"/>
      <c r="L21" s="508"/>
      <c r="M21" s="485"/>
      <c r="N21" s="485"/>
    </row>
    <row r="22" spans="1:14">
      <c r="A22" s="496">
        <f t="shared" ref="A22:A26" si="0">+A21+1</f>
        <v>11</v>
      </c>
      <c r="B22" s="514" t="s">
        <v>834</v>
      </c>
      <c r="C22" s="514"/>
      <c r="D22" s="514"/>
      <c r="E22" s="515">
        <f>H68</f>
        <v>0</v>
      </c>
      <c r="F22" s="516"/>
      <c r="G22" s="515">
        <f>E22*F22</f>
        <v>0</v>
      </c>
      <c r="H22" s="507"/>
      <c r="I22" s="485"/>
      <c r="J22" s="485"/>
      <c r="K22" s="485"/>
      <c r="L22" s="508"/>
      <c r="M22" s="485"/>
      <c r="N22" s="485"/>
    </row>
    <row r="23" spans="1:14">
      <c r="A23" s="517" t="str">
        <f>A22&amp;"a"</f>
        <v>11a</v>
      </c>
      <c r="B23" s="514" t="s">
        <v>834</v>
      </c>
      <c r="C23" s="514"/>
      <c r="D23" s="514"/>
      <c r="E23" s="515">
        <f>K75</f>
        <v>0</v>
      </c>
      <c r="F23" s="516"/>
      <c r="G23" s="515">
        <f>E23*F23</f>
        <v>0</v>
      </c>
      <c r="H23" s="507"/>
      <c r="I23" s="485"/>
      <c r="J23" s="485"/>
      <c r="K23" s="485"/>
      <c r="L23" s="508"/>
      <c r="M23" s="485"/>
      <c r="N23" s="485"/>
    </row>
    <row r="24" spans="1:14">
      <c r="A24" s="517" t="str">
        <f>A22&amp;"…"</f>
        <v>11…</v>
      </c>
      <c r="B24" s="518" t="s">
        <v>834</v>
      </c>
      <c r="C24" s="518"/>
      <c r="D24" s="518"/>
      <c r="E24" s="515">
        <v>0</v>
      </c>
      <c r="F24" s="519"/>
      <c r="G24" s="515">
        <v>0</v>
      </c>
      <c r="H24" s="507"/>
      <c r="I24" s="485"/>
      <c r="J24" s="485"/>
      <c r="K24" s="485"/>
      <c r="L24" s="508"/>
      <c r="M24" s="485"/>
      <c r="N24" s="485"/>
    </row>
    <row r="25" spans="1:14" ht="13.5" thickBot="1">
      <c r="A25" s="496">
        <f>+A22+1</f>
        <v>12</v>
      </c>
      <c r="B25" s="485" t="s">
        <v>397</v>
      </c>
      <c r="C25" s="520" t="str">
        <f>"(sum of lines "&amp;A22&amp;"_)"</f>
        <v>(sum of lines 11_)</v>
      </c>
      <c r="D25" s="485"/>
      <c r="E25" s="521">
        <f>SUM(E22:E24)</f>
        <v>0</v>
      </c>
      <c r="F25" s="493"/>
      <c r="G25" s="521">
        <f>SUM(G22:G24)</f>
        <v>0</v>
      </c>
      <c r="H25" s="507"/>
      <c r="I25" s="485"/>
      <c r="J25" s="485"/>
      <c r="K25" s="485"/>
      <c r="L25" s="522"/>
      <c r="M25" s="485"/>
      <c r="N25" s="485"/>
    </row>
    <row r="26" spans="1:14" ht="36.75" thickTop="1">
      <c r="A26" s="496">
        <f t="shared" si="0"/>
        <v>13</v>
      </c>
      <c r="B26" s="485"/>
      <c r="C26" s="485"/>
      <c r="D26" s="485"/>
      <c r="E26" s="523" t="s">
        <v>968</v>
      </c>
      <c r="F26" s="493"/>
      <c r="G26" s="523" t="s">
        <v>967</v>
      </c>
      <c r="H26" s="507"/>
      <c r="I26" s="485"/>
      <c r="J26" s="485"/>
      <c r="K26" s="485"/>
      <c r="L26" s="522"/>
      <c r="M26" s="485"/>
      <c r="N26" s="485"/>
    </row>
    <row r="27" spans="1:14">
      <c r="A27" s="496"/>
      <c r="B27" s="491"/>
      <c r="C27" s="491"/>
      <c r="D27" s="491"/>
      <c r="E27" s="491"/>
      <c r="F27" s="491"/>
      <c r="G27" s="491"/>
      <c r="H27" s="491"/>
      <c r="I27" s="491"/>
      <c r="J27" s="491"/>
      <c r="K27" s="494"/>
      <c r="L27" s="494"/>
      <c r="M27" s="494"/>
      <c r="N27" s="494"/>
    </row>
    <row r="28" spans="1:14">
      <c r="A28" s="517">
        <f>A26+1</f>
        <v>14</v>
      </c>
      <c r="B28" s="524" t="s">
        <v>835</v>
      </c>
      <c r="C28" s="524"/>
      <c r="D28" s="524"/>
      <c r="E28" s="524"/>
      <c r="F28" s="524"/>
      <c r="G28" s="524"/>
      <c r="H28" s="524"/>
      <c r="I28" s="524"/>
      <c r="J28" s="524"/>
      <c r="K28" s="524"/>
      <c r="L28" s="524"/>
      <c r="M28" s="494"/>
      <c r="N28" s="494"/>
    </row>
    <row r="29" spans="1:14" ht="13.5" thickBot="1">
      <c r="A29" s="496"/>
      <c r="B29" s="498"/>
      <c r="C29" s="498"/>
      <c r="D29" s="498"/>
      <c r="E29" s="498"/>
      <c r="F29" s="498"/>
      <c r="G29" s="498"/>
      <c r="H29" s="498"/>
      <c r="I29" s="498"/>
      <c r="J29" s="498"/>
      <c r="K29" s="525"/>
      <c r="L29" s="525"/>
      <c r="M29" s="525"/>
      <c r="N29" s="525"/>
    </row>
    <row r="30" spans="1:14">
      <c r="A30" s="496">
        <f>A28+1</f>
        <v>15</v>
      </c>
      <c r="B30" s="499" t="s">
        <v>836</v>
      </c>
      <c r="C30" s="491"/>
      <c r="D30" s="491"/>
      <c r="E30" s="491"/>
      <c r="F30" s="491"/>
      <c r="G30" s="491"/>
      <c r="H30" s="491"/>
      <c r="I30" s="491"/>
      <c r="J30" s="491"/>
      <c r="K30" s="494"/>
      <c r="L30" s="494"/>
      <c r="M30" s="499" t="s">
        <v>1121</v>
      </c>
      <c r="N30" s="494"/>
    </row>
    <row r="31" spans="1:14">
      <c r="A31" s="496"/>
      <c r="B31" s="499"/>
      <c r="C31" s="491"/>
      <c r="D31" s="491"/>
      <c r="E31" s="491"/>
      <c r="F31" s="491"/>
      <c r="G31" s="491"/>
      <c r="H31" s="491"/>
      <c r="I31" s="491"/>
      <c r="J31" s="491"/>
      <c r="K31" s="494"/>
      <c r="L31" s="494"/>
      <c r="M31" s="494"/>
      <c r="N31" s="494"/>
    </row>
    <row r="32" spans="1:14">
      <c r="A32" s="496"/>
      <c r="B32" s="509" t="s">
        <v>122</v>
      </c>
      <c r="C32" s="510" t="s">
        <v>123</v>
      </c>
      <c r="D32" s="511" t="s">
        <v>280</v>
      </c>
      <c r="E32" s="511" t="s">
        <v>124</v>
      </c>
      <c r="F32" s="511" t="s">
        <v>281</v>
      </c>
      <c r="G32" s="511" t="s">
        <v>127</v>
      </c>
      <c r="H32" s="511" t="s">
        <v>128</v>
      </c>
      <c r="I32" s="511" t="s">
        <v>129</v>
      </c>
      <c r="J32" s="511" t="s">
        <v>130</v>
      </c>
      <c r="K32" s="526" t="s">
        <v>812</v>
      </c>
      <c r="L32" s="526"/>
      <c r="M32" s="526"/>
      <c r="N32" s="526"/>
    </row>
    <row r="33" spans="1:14" ht="45">
      <c r="A33" s="496">
        <f>+A30+1</f>
        <v>16</v>
      </c>
      <c r="B33" s="527" t="s">
        <v>813</v>
      </c>
      <c r="C33" s="528"/>
      <c r="D33" s="529"/>
      <c r="E33" s="530" t="s">
        <v>837</v>
      </c>
      <c r="F33" s="530" t="s">
        <v>838</v>
      </c>
      <c r="G33" s="530" t="s">
        <v>839</v>
      </c>
      <c r="H33" s="530" t="s">
        <v>840</v>
      </c>
      <c r="I33" s="530" t="s">
        <v>841</v>
      </c>
      <c r="J33" s="530" t="s">
        <v>814</v>
      </c>
      <c r="K33" s="527" t="s">
        <v>815</v>
      </c>
      <c r="L33" s="527"/>
      <c r="M33" s="527"/>
      <c r="N33" s="529"/>
    </row>
    <row r="34" spans="1:14">
      <c r="A34" s="496">
        <f t="shared" ref="A34:A39" si="1">+A33+1</f>
        <v>17</v>
      </c>
      <c r="B34" s="514" t="s">
        <v>834</v>
      </c>
      <c r="C34" s="514"/>
      <c r="D34" s="515"/>
      <c r="E34" s="515">
        <v>0</v>
      </c>
      <c r="F34" s="515">
        <v>0</v>
      </c>
      <c r="G34" s="515">
        <v>0</v>
      </c>
      <c r="H34" s="515">
        <v>0</v>
      </c>
      <c r="I34" s="531">
        <f>SUM(E34:H34)</f>
        <v>0</v>
      </c>
      <c r="J34" s="532"/>
      <c r="K34" s="533"/>
      <c r="L34" s="533"/>
      <c r="M34" s="533"/>
      <c r="N34" s="533"/>
    </row>
    <row r="35" spans="1:14">
      <c r="A35" s="517" t="str">
        <f>A34&amp;"a"</f>
        <v>17a</v>
      </c>
      <c r="B35" s="532" t="s">
        <v>834</v>
      </c>
      <c r="C35" s="532"/>
      <c r="D35" s="501"/>
      <c r="E35" s="501">
        <v>0</v>
      </c>
      <c r="F35" s="515">
        <v>0</v>
      </c>
      <c r="G35" s="501">
        <v>0</v>
      </c>
      <c r="H35" s="501">
        <v>0</v>
      </c>
      <c r="I35" s="531">
        <f t="shared" ref="I35:I37" si="2">SUM(E35:H35)</f>
        <v>0</v>
      </c>
      <c r="J35" s="532"/>
      <c r="K35" s="534"/>
      <c r="L35" s="534"/>
      <c r="M35" s="534"/>
      <c r="N35" s="534"/>
    </row>
    <row r="36" spans="1:14">
      <c r="A36" s="517" t="str">
        <f>A34&amp;"b"</f>
        <v>17b</v>
      </c>
      <c r="B36" s="514" t="s">
        <v>834</v>
      </c>
      <c r="C36" s="514"/>
      <c r="D36" s="515"/>
      <c r="E36" s="515">
        <v>0</v>
      </c>
      <c r="F36" s="515">
        <v>0</v>
      </c>
      <c r="G36" s="515">
        <v>0</v>
      </c>
      <c r="H36" s="515">
        <v>0</v>
      </c>
      <c r="I36" s="531">
        <f t="shared" si="2"/>
        <v>0</v>
      </c>
      <c r="J36" s="532"/>
      <c r="K36" s="535"/>
      <c r="L36" s="534"/>
      <c r="M36" s="534"/>
      <c r="N36" s="534"/>
    </row>
    <row r="37" spans="1:14">
      <c r="A37" s="517" t="str">
        <f>A34&amp;"..."</f>
        <v>17...</v>
      </c>
      <c r="B37" s="536" t="s">
        <v>834</v>
      </c>
      <c r="C37" s="536"/>
      <c r="D37" s="537"/>
      <c r="E37" s="501">
        <v>0</v>
      </c>
      <c r="F37" s="501">
        <v>0</v>
      </c>
      <c r="G37" s="501">
        <v>0</v>
      </c>
      <c r="H37" s="501">
        <v>0</v>
      </c>
      <c r="I37" s="515">
        <f t="shared" si="2"/>
        <v>0</v>
      </c>
      <c r="J37" s="535"/>
      <c r="K37" s="535"/>
      <c r="L37" s="535"/>
      <c r="M37" s="535"/>
      <c r="N37" s="535"/>
    </row>
    <row r="38" spans="1:14" ht="13.5" thickBot="1">
      <c r="A38" s="496">
        <f>+A34+1</f>
        <v>18</v>
      </c>
      <c r="B38" s="538" t="s">
        <v>842</v>
      </c>
      <c r="C38" s="520" t="str">
        <f>"(sum of lines "&amp;A34&amp;"_)"</f>
        <v>(sum of lines 17_)</v>
      </c>
      <c r="D38" s="485"/>
      <c r="E38" s="539">
        <f>SUM(E34:E37)</f>
        <v>0</v>
      </c>
      <c r="F38" s="539">
        <f>SUM(F34:F37)</f>
        <v>0</v>
      </c>
      <c r="G38" s="539">
        <f>SUM(G34:G37)</f>
        <v>0</v>
      </c>
      <c r="H38" s="539">
        <f>SUM(H34:H37)</f>
        <v>0</v>
      </c>
      <c r="I38" s="539">
        <f>SUM(I34:I37)</f>
        <v>0</v>
      </c>
      <c r="J38" s="485"/>
      <c r="K38" s="485"/>
      <c r="L38" s="485"/>
      <c r="M38" s="485"/>
      <c r="N38" s="485"/>
    </row>
    <row r="39" spans="1:14" ht="13.5" thickTop="1">
      <c r="A39" s="496">
        <f t="shared" si="1"/>
        <v>19</v>
      </c>
      <c r="B39" s="540"/>
      <c r="C39" s="540"/>
      <c r="D39" s="485"/>
      <c r="E39" s="541" t="s">
        <v>843</v>
      </c>
      <c r="F39" s="522"/>
      <c r="G39" s="522"/>
      <c r="H39" s="522"/>
      <c r="I39" s="541" t="s">
        <v>843</v>
      </c>
      <c r="J39" s="485"/>
      <c r="K39" s="485"/>
      <c r="L39" s="485"/>
      <c r="M39" s="485"/>
      <c r="N39" s="485"/>
    </row>
    <row r="40" spans="1:14">
      <c r="A40" s="496"/>
      <c r="B40" s="540"/>
      <c r="C40" s="540"/>
      <c r="D40" s="485"/>
      <c r="E40" s="522"/>
      <c r="F40" s="522"/>
      <c r="G40" s="522"/>
      <c r="H40" s="485"/>
      <c r="I40" s="485"/>
      <c r="J40" s="485"/>
      <c r="K40" s="485"/>
      <c r="L40" s="485"/>
      <c r="M40" s="485"/>
      <c r="N40" s="485"/>
    </row>
    <row r="41" spans="1:14">
      <c r="A41" s="496">
        <f>A39+1</f>
        <v>20</v>
      </c>
      <c r="B41" s="514" t="s">
        <v>834</v>
      </c>
      <c r="C41" s="514"/>
      <c r="D41" s="515"/>
      <c r="E41" s="515">
        <v>0</v>
      </c>
      <c r="F41" s="515">
        <v>0</v>
      </c>
      <c r="G41" s="515">
        <v>0</v>
      </c>
      <c r="H41" s="515">
        <v>0</v>
      </c>
      <c r="I41" s="531">
        <f t="shared" ref="I41:I44" si="3">SUM(E41:H41)</f>
        <v>0</v>
      </c>
      <c r="J41" s="532"/>
      <c r="K41" s="534"/>
      <c r="L41" s="534"/>
      <c r="M41" s="534"/>
      <c r="N41" s="534"/>
    </row>
    <row r="42" spans="1:14">
      <c r="A42" s="517" t="str">
        <f>A41&amp;"a"</f>
        <v>20a</v>
      </c>
      <c r="B42" s="532" t="s">
        <v>834</v>
      </c>
      <c r="C42" s="532"/>
      <c r="D42" s="501"/>
      <c r="E42" s="501">
        <v>0</v>
      </c>
      <c r="F42" s="515">
        <v>0</v>
      </c>
      <c r="G42" s="515">
        <v>0</v>
      </c>
      <c r="H42" s="501">
        <v>0</v>
      </c>
      <c r="I42" s="531">
        <f t="shared" si="3"/>
        <v>0</v>
      </c>
      <c r="J42" s="532"/>
      <c r="K42" s="534"/>
      <c r="L42" s="534"/>
      <c r="M42" s="534"/>
      <c r="N42" s="534"/>
    </row>
    <row r="43" spans="1:14">
      <c r="A43" s="517" t="str">
        <f>A41&amp;"b"</f>
        <v>20b</v>
      </c>
      <c r="B43" s="514" t="s">
        <v>834</v>
      </c>
      <c r="C43" s="514"/>
      <c r="D43" s="515"/>
      <c r="E43" s="515">
        <v>0</v>
      </c>
      <c r="F43" s="515">
        <v>0</v>
      </c>
      <c r="G43" s="515">
        <v>0</v>
      </c>
      <c r="H43" s="515">
        <v>0</v>
      </c>
      <c r="I43" s="531">
        <f t="shared" si="3"/>
        <v>0</v>
      </c>
      <c r="J43" s="532"/>
      <c r="K43" s="535"/>
      <c r="L43" s="534"/>
      <c r="M43" s="534"/>
      <c r="N43" s="534"/>
    </row>
    <row r="44" spans="1:14">
      <c r="A44" s="517" t="str">
        <f>A41&amp;"..."</f>
        <v>20...</v>
      </c>
      <c r="B44" s="514" t="s">
        <v>834</v>
      </c>
      <c r="C44" s="514"/>
      <c r="D44" s="515"/>
      <c r="E44" s="515">
        <v>0</v>
      </c>
      <c r="F44" s="515">
        <v>0</v>
      </c>
      <c r="G44" s="515">
        <v>0</v>
      </c>
      <c r="H44" s="515">
        <v>0</v>
      </c>
      <c r="I44" s="515">
        <f t="shared" si="3"/>
        <v>0</v>
      </c>
      <c r="J44" s="532"/>
      <c r="K44" s="535"/>
      <c r="L44" s="535"/>
      <c r="M44" s="535"/>
      <c r="N44" s="535"/>
    </row>
    <row r="45" spans="1:14" ht="13.5" thickBot="1">
      <c r="A45" s="496">
        <f>A41+1</f>
        <v>21</v>
      </c>
      <c r="B45" s="538" t="s">
        <v>844</v>
      </c>
      <c r="C45" s="542" t="str">
        <f>"(sum of lines "&amp;A41&amp;"_)"</f>
        <v>(sum of lines 20_)</v>
      </c>
      <c r="D45" s="543"/>
      <c r="E45" s="539">
        <f>SUM(E41:E44)</f>
        <v>0</v>
      </c>
      <c r="F45" s="539">
        <f>SUM(F41:F44)</f>
        <v>0</v>
      </c>
      <c r="G45" s="539">
        <f>SUM(G41:G44)</f>
        <v>0</v>
      </c>
      <c r="H45" s="539">
        <f>SUM(H41:H44)</f>
        <v>0</v>
      </c>
      <c r="I45" s="539">
        <f>SUM(I41:I44)</f>
        <v>0</v>
      </c>
      <c r="J45" s="485"/>
      <c r="K45" s="485"/>
      <c r="L45" s="485"/>
      <c r="M45" s="485"/>
      <c r="N45" s="485"/>
    </row>
    <row r="46" spans="1:14" ht="13.5" thickTop="1">
      <c r="A46" s="496">
        <f t="shared" ref="A46" si="4">+A45+1</f>
        <v>22</v>
      </c>
      <c r="B46" s="540"/>
      <c r="C46" s="540"/>
      <c r="D46" s="485"/>
      <c r="E46" s="541" t="s">
        <v>845</v>
      </c>
      <c r="F46" s="522"/>
      <c r="G46" s="522"/>
      <c r="H46" s="522"/>
      <c r="I46" s="541" t="s">
        <v>845</v>
      </c>
      <c r="J46" s="485"/>
      <c r="K46" s="485"/>
      <c r="L46" s="485"/>
      <c r="M46" s="485"/>
      <c r="N46" s="485"/>
    </row>
    <row r="47" spans="1:14">
      <c r="A47" s="496"/>
      <c r="B47" s="544"/>
      <c r="C47" s="544"/>
      <c r="D47" s="544"/>
      <c r="E47" s="544"/>
      <c r="F47" s="544"/>
      <c r="G47" s="544"/>
      <c r="H47" s="544"/>
      <c r="I47" s="544"/>
      <c r="J47" s="544"/>
      <c r="K47" s="544"/>
      <c r="L47" s="544"/>
      <c r="M47" s="544"/>
      <c r="N47" s="544"/>
    </row>
    <row r="48" spans="1:14" ht="45.75" customHeight="1">
      <c r="A48" s="496">
        <f>+A46+1</f>
        <v>23</v>
      </c>
      <c r="B48" s="967" t="s">
        <v>982</v>
      </c>
      <c r="C48" s="967"/>
      <c r="D48" s="967"/>
      <c r="E48" s="967"/>
      <c r="F48" s="967"/>
      <c r="G48" s="967"/>
      <c r="H48" s="967"/>
      <c r="I48" s="967"/>
      <c r="J48" s="967"/>
      <c r="K48" s="967"/>
      <c r="L48" s="967"/>
      <c r="M48" s="967"/>
      <c r="N48" s="967"/>
    </row>
    <row r="49" spans="1:14" ht="13.5" thickBot="1">
      <c r="A49" s="496"/>
      <c r="B49" s="506"/>
      <c r="C49" s="506"/>
      <c r="D49" s="506"/>
      <c r="E49" s="506"/>
      <c r="F49" s="506"/>
      <c r="G49" s="506"/>
      <c r="H49" s="506"/>
      <c r="I49" s="506"/>
      <c r="J49" s="506"/>
      <c r="K49" s="506"/>
      <c r="L49" s="506"/>
      <c r="M49" s="506"/>
      <c r="N49" s="506"/>
    </row>
    <row r="50" spans="1:14">
      <c r="A50" s="496">
        <f>A48+1</f>
        <v>24</v>
      </c>
      <c r="B50" s="499" t="s">
        <v>846</v>
      </c>
      <c r="C50" s="491"/>
      <c r="D50" s="491"/>
      <c r="E50" s="491"/>
      <c r="F50" s="491"/>
      <c r="G50" s="491"/>
      <c r="H50" s="507"/>
      <c r="I50" s="507"/>
      <c r="J50" s="485"/>
      <c r="K50" s="485"/>
      <c r="L50" s="485"/>
      <c r="M50" s="485"/>
      <c r="N50" s="485"/>
    </row>
    <row r="51" spans="1:14" ht="66.75" customHeight="1">
      <c r="A51" s="496">
        <f>+A50+1</f>
        <v>25</v>
      </c>
      <c r="B51" s="970" t="s">
        <v>847</v>
      </c>
      <c r="C51" s="970"/>
      <c r="D51" s="970"/>
      <c r="E51" s="970"/>
      <c r="F51" s="970"/>
      <c r="G51" s="970"/>
      <c r="H51" s="970"/>
      <c r="I51" s="970"/>
      <c r="J51" s="970"/>
      <c r="K51" s="970"/>
      <c r="L51" s="970"/>
      <c r="M51" s="970"/>
      <c r="N51" s="970"/>
    </row>
    <row r="52" spans="1:14">
      <c r="A52" s="496"/>
      <c r="B52" s="545"/>
      <c r="C52" s="545"/>
      <c r="D52" s="545"/>
      <c r="E52" s="545"/>
      <c r="F52" s="545"/>
      <c r="G52" s="545"/>
      <c r="H52" s="545"/>
      <c r="I52" s="545"/>
      <c r="J52" s="545"/>
      <c r="K52" s="545"/>
      <c r="L52" s="545"/>
      <c r="M52" s="485"/>
      <c r="N52" s="485"/>
    </row>
    <row r="53" spans="1:14">
      <c r="A53" s="496">
        <f>A51+1</f>
        <v>26</v>
      </c>
      <c r="B53" s="499" t="s">
        <v>848</v>
      </c>
      <c r="C53" s="491"/>
      <c r="D53" s="491"/>
      <c r="E53" s="491"/>
      <c r="F53" s="491"/>
      <c r="G53" s="491"/>
      <c r="H53" s="507"/>
      <c r="I53" s="507"/>
      <c r="J53" s="485"/>
      <c r="K53" s="485"/>
      <c r="L53" s="485"/>
      <c r="M53" s="485"/>
      <c r="N53" s="485"/>
    </row>
    <row r="54" spans="1:14">
      <c r="A54" s="496"/>
      <c r="B54" s="509" t="s">
        <v>122</v>
      </c>
      <c r="C54" s="510" t="s">
        <v>123</v>
      </c>
      <c r="D54" s="511" t="s">
        <v>280</v>
      </c>
      <c r="E54" s="511" t="s">
        <v>124</v>
      </c>
      <c r="F54" s="511" t="s">
        <v>281</v>
      </c>
      <c r="G54" s="511" t="s">
        <v>127</v>
      </c>
      <c r="H54" s="511" t="s">
        <v>128</v>
      </c>
      <c r="I54" s="511" t="s">
        <v>129</v>
      </c>
      <c r="J54" s="511" t="s">
        <v>130</v>
      </c>
      <c r="K54" s="511" t="s">
        <v>812</v>
      </c>
      <c r="L54" s="511"/>
      <c r="M54" s="485"/>
      <c r="N54" s="485"/>
    </row>
    <row r="55" spans="1:14" ht="54">
      <c r="A55" s="496">
        <f>+A53+1</f>
        <v>27</v>
      </c>
      <c r="B55" s="527" t="s">
        <v>813</v>
      </c>
      <c r="C55" s="528"/>
      <c r="D55" s="529"/>
      <c r="E55" s="529"/>
      <c r="F55" s="530" t="s">
        <v>849</v>
      </c>
      <c r="G55" s="546" t="s">
        <v>816</v>
      </c>
      <c r="H55" s="546" t="s">
        <v>817</v>
      </c>
      <c r="I55" s="546" t="s">
        <v>818</v>
      </c>
      <c r="J55" s="546" t="s">
        <v>819</v>
      </c>
      <c r="K55" s="527" t="s">
        <v>850</v>
      </c>
      <c r="L55" s="529"/>
      <c r="M55" s="529"/>
      <c r="N55" s="529"/>
    </row>
    <row r="56" spans="1:14">
      <c r="A56" s="496">
        <f t="shared" ref="A56" si="5">+A55+1</f>
        <v>28</v>
      </c>
      <c r="B56" s="514" t="s">
        <v>834</v>
      </c>
      <c r="C56" s="514"/>
      <c r="D56" s="515"/>
      <c r="E56" s="515"/>
      <c r="F56" s="531">
        <f>G34</f>
        <v>0</v>
      </c>
      <c r="G56" s="515">
        <v>0</v>
      </c>
      <c r="H56" s="515">
        <v>0</v>
      </c>
      <c r="I56" s="515">
        <v>0</v>
      </c>
      <c r="J56" s="515">
        <v>0</v>
      </c>
      <c r="K56" s="533"/>
      <c r="L56" s="534"/>
      <c r="M56" s="534"/>
      <c r="N56" s="534"/>
    </row>
    <row r="57" spans="1:14">
      <c r="A57" s="517" t="str">
        <f>A56&amp;"a"</f>
        <v>28a</v>
      </c>
      <c r="B57" s="532" t="s">
        <v>834</v>
      </c>
      <c r="C57" s="532"/>
      <c r="D57" s="501"/>
      <c r="E57" s="515"/>
      <c r="F57" s="547">
        <f>G35</f>
        <v>0</v>
      </c>
      <c r="G57" s="515">
        <v>0</v>
      </c>
      <c r="H57" s="515">
        <v>0</v>
      </c>
      <c r="I57" s="515">
        <v>0</v>
      </c>
      <c r="J57" s="515">
        <v>0</v>
      </c>
      <c r="K57" s="534"/>
      <c r="L57" s="534"/>
      <c r="M57" s="534"/>
      <c r="N57" s="534"/>
    </row>
    <row r="58" spans="1:14">
      <c r="A58" s="517" t="str">
        <f>A56&amp;"b"</f>
        <v>28b</v>
      </c>
      <c r="B58" s="514" t="s">
        <v>834</v>
      </c>
      <c r="C58" s="514"/>
      <c r="D58" s="515"/>
      <c r="E58" s="515"/>
      <c r="F58" s="531">
        <f>G36</f>
        <v>0</v>
      </c>
      <c r="G58" s="515">
        <v>0</v>
      </c>
      <c r="H58" s="515">
        <v>0</v>
      </c>
      <c r="I58" s="515">
        <v>0</v>
      </c>
      <c r="J58" s="515">
        <v>0</v>
      </c>
      <c r="K58" s="534"/>
      <c r="L58" s="534"/>
      <c r="M58" s="534"/>
      <c r="N58" s="534"/>
    </row>
    <row r="59" spans="1:14">
      <c r="A59" s="517" t="str">
        <f>A56&amp;"..."</f>
        <v>28...</v>
      </c>
      <c r="B59" s="514" t="s">
        <v>834</v>
      </c>
      <c r="C59" s="514"/>
      <c r="D59" s="515"/>
      <c r="E59" s="515"/>
      <c r="F59" s="515">
        <f>G37</f>
        <v>0</v>
      </c>
      <c r="G59" s="515">
        <v>0</v>
      </c>
      <c r="H59" s="515">
        <v>0</v>
      </c>
      <c r="I59" s="515">
        <v>0</v>
      </c>
      <c r="J59" s="515">
        <v>0</v>
      </c>
      <c r="K59" s="534"/>
      <c r="L59" s="534"/>
      <c r="M59" s="534"/>
      <c r="N59" s="534"/>
    </row>
    <row r="60" spans="1:14">
      <c r="A60" s="496">
        <f>A56+1</f>
        <v>29</v>
      </c>
      <c r="B60" s="538" t="s">
        <v>842</v>
      </c>
      <c r="C60" s="542" t="str">
        <f>"(sum of lines "&amp;A56&amp;"_)"</f>
        <v>(sum of lines 28_)</v>
      </c>
      <c r="D60" s="543"/>
      <c r="E60" s="543"/>
      <c r="F60" s="548">
        <f>SUM(F56:F59)</f>
        <v>0</v>
      </c>
      <c r="G60" s="548">
        <f>SUM(G56:G59)</f>
        <v>0</v>
      </c>
      <c r="H60" s="548">
        <f>SUM(H56:H59)</f>
        <v>0</v>
      </c>
      <c r="I60" s="548">
        <f>SUM(I56:I59)</f>
        <v>0</v>
      </c>
      <c r="J60" s="548">
        <f>SUM(J56:J59)</f>
        <v>0</v>
      </c>
      <c r="K60" s="485"/>
      <c r="L60" s="485"/>
      <c r="M60" s="485"/>
      <c r="N60" s="485"/>
    </row>
    <row r="61" spans="1:14">
      <c r="A61" s="496"/>
      <c r="B61" s="540"/>
      <c r="C61" s="540"/>
      <c r="D61" s="485"/>
      <c r="E61" s="485"/>
      <c r="F61" s="522"/>
      <c r="G61" s="522"/>
      <c r="H61" s="522"/>
      <c r="I61" s="485"/>
      <c r="J61" s="485"/>
      <c r="K61" s="485"/>
      <c r="L61" s="485"/>
      <c r="M61" s="485"/>
      <c r="N61" s="485"/>
    </row>
    <row r="62" spans="1:14">
      <c r="A62" s="496">
        <f>+A60+1</f>
        <v>30</v>
      </c>
      <c r="B62" s="514" t="s">
        <v>834</v>
      </c>
      <c r="C62" s="514"/>
      <c r="D62" s="515"/>
      <c r="E62" s="515"/>
      <c r="F62" s="531">
        <f>G41</f>
        <v>0</v>
      </c>
      <c r="G62" s="515">
        <v>0</v>
      </c>
      <c r="H62" s="515">
        <v>0</v>
      </c>
      <c r="I62" s="515">
        <v>0</v>
      </c>
      <c r="J62" s="515">
        <v>0</v>
      </c>
      <c r="K62" s="534"/>
      <c r="L62" s="534"/>
      <c r="M62" s="534"/>
      <c r="N62" s="534"/>
    </row>
    <row r="63" spans="1:14">
      <c r="A63" s="517" t="str">
        <f>A62&amp;"a"</f>
        <v>30a</v>
      </c>
      <c r="B63" s="532" t="s">
        <v>834</v>
      </c>
      <c r="C63" s="532"/>
      <c r="D63" s="501"/>
      <c r="E63" s="515"/>
      <c r="F63" s="547">
        <f>G42</f>
        <v>0</v>
      </c>
      <c r="G63" s="515">
        <v>0</v>
      </c>
      <c r="H63" s="515">
        <v>0</v>
      </c>
      <c r="I63" s="515">
        <v>0</v>
      </c>
      <c r="J63" s="515">
        <v>0</v>
      </c>
      <c r="K63" s="534"/>
      <c r="L63" s="534"/>
      <c r="M63" s="534"/>
      <c r="N63" s="534"/>
    </row>
    <row r="64" spans="1:14">
      <c r="A64" s="517" t="str">
        <f>A62&amp;"b"</f>
        <v>30b</v>
      </c>
      <c r="B64" s="514" t="s">
        <v>834</v>
      </c>
      <c r="C64" s="514"/>
      <c r="D64" s="515"/>
      <c r="E64" s="515"/>
      <c r="F64" s="531">
        <f>G43</f>
        <v>0</v>
      </c>
      <c r="G64" s="515">
        <v>0</v>
      </c>
      <c r="H64" s="515">
        <v>0</v>
      </c>
      <c r="I64" s="515">
        <v>0</v>
      </c>
      <c r="J64" s="515">
        <v>0</v>
      </c>
      <c r="K64" s="534"/>
      <c r="L64" s="534"/>
      <c r="M64" s="534"/>
      <c r="N64" s="534"/>
    </row>
    <row r="65" spans="1:14">
      <c r="A65" s="517" t="str">
        <f>A62&amp;"..."</f>
        <v>30...</v>
      </c>
      <c r="B65" s="536" t="s">
        <v>834</v>
      </c>
      <c r="C65" s="536"/>
      <c r="D65" s="537"/>
      <c r="E65" s="519"/>
      <c r="F65" s="501">
        <v>0</v>
      </c>
      <c r="G65" s="501">
        <v>0</v>
      </c>
      <c r="H65" s="501">
        <v>0</v>
      </c>
      <c r="I65" s="515">
        <v>0</v>
      </c>
      <c r="J65" s="515">
        <v>0</v>
      </c>
      <c r="K65" s="534"/>
      <c r="L65" s="534"/>
      <c r="M65" s="534"/>
      <c r="N65" s="534"/>
    </row>
    <row r="66" spans="1:14">
      <c r="A66" s="496">
        <f>A62+1</f>
        <v>31</v>
      </c>
      <c r="B66" s="538" t="s">
        <v>851</v>
      </c>
      <c r="C66" s="542" t="str">
        <f>"(sum of lines "&amp;A62&amp;"_)"</f>
        <v>(sum of lines 30_)</v>
      </c>
      <c r="D66" s="485"/>
      <c r="E66" s="485"/>
      <c r="F66" s="548">
        <f>SUM(F62:F65)</f>
        <v>0</v>
      </c>
      <c r="G66" s="548">
        <f>SUM(G62:G65)</f>
        <v>0</v>
      </c>
      <c r="H66" s="548">
        <f>SUM(H62:H65)</f>
        <v>0</v>
      </c>
      <c r="I66" s="548">
        <f>SUM(I62:I65)</f>
        <v>0</v>
      </c>
      <c r="J66" s="548">
        <f>SUM(J62:J65)</f>
        <v>0</v>
      </c>
      <c r="K66" s="485"/>
      <c r="L66" s="485"/>
      <c r="M66" s="485"/>
      <c r="N66" s="485"/>
    </row>
    <row r="67" spans="1:14" ht="13.5" thickBot="1">
      <c r="A67" s="496">
        <f t="shared" ref="A67:A68" si="6">+A66+1</f>
        <v>32</v>
      </c>
      <c r="B67" s="485" t="s">
        <v>852</v>
      </c>
      <c r="C67" s="485"/>
      <c r="D67" s="485"/>
      <c r="E67" s="542" t="str">
        <f>"(sum of lines "&amp;A60&amp;" &amp; "&amp;A66&amp;")"</f>
        <v>(sum of lines 29 &amp; 31)</v>
      </c>
      <c r="F67" s="521">
        <f>F60+F66</f>
        <v>0</v>
      </c>
      <c r="G67" s="521">
        <f>G60+G66</f>
        <v>0</v>
      </c>
      <c r="H67" s="521">
        <f>H60+H66</f>
        <v>0</v>
      </c>
      <c r="I67" s="521">
        <f>I60+I66</f>
        <v>0</v>
      </c>
      <c r="J67" s="521">
        <f>J60+J66</f>
        <v>0</v>
      </c>
      <c r="K67" s="485"/>
      <c r="L67" s="485"/>
      <c r="M67" s="485"/>
      <c r="N67" s="485"/>
    </row>
    <row r="68" spans="1:14" ht="13.5" thickTop="1">
      <c r="A68" s="496">
        <f t="shared" si="6"/>
        <v>33</v>
      </c>
      <c r="B68" s="485" t="s">
        <v>853</v>
      </c>
      <c r="C68" s="485"/>
      <c r="D68" s="520"/>
      <c r="E68" s="542" t="str">
        <f>"(sum of lines "&amp;A67&amp;G54&amp;" &amp; "&amp;A67&amp;H54&amp;")"</f>
        <v>(sum of lines 32(f) &amp; 32(g))</v>
      </c>
      <c r="F68" s="507"/>
      <c r="G68" s="507"/>
      <c r="H68" s="507">
        <f>G67+H67</f>
        <v>0</v>
      </c>
      <c r="I68" s="507"/>
      <c r="J68" s="507"/>
      <c r="K68" s="549" t="str">
        <f>"To line "&amp;$A$22</f>
        <v>To line 11</v>
      </c>
      <c r="L68" s="485"/>
      <c r="M68" s="485"/>
      <c r="N68" s="485"/>
    </row>
    <row r="69" spans="1:14">
      <c r="A69" s="496"/>
      <c r="B69" s="485"/>
      <c r="C69" s="485"/>
      <c r="D69" s="485"/>
      <c r="E69" s="507"/>
      <c r="F69" s="507"/>
      <c r="G69" s="507"/>
      <c r="H69" s="507"/>
      <c r="I69" s="507"/>
      <c r="J69" s="507"/>
      <c r="K69" s="507"/>
      <c r="L69" s="508"/>
      <c r="M69" s="499" t="s">
        <v>1122</v>
      </c>
      <c r="N69" s="485"/>
    </row>
    <row r="70" spans="1:14">
      <c r="A70" s="496">
        <f>A68+1</f>
        <v>34</v>
      </c>
      <c r="B70" s="499" t="s">
        <v>854</v>
      </c>
      <c r="C70" s="485"/>
      <c r="D70" s="485"/>
      <c r="E70" s="507"/>
      <c r="F70" s="507"/>
      <c r="G70" s="507"/>
      <c r="H70" s="507"/>
      <c r="I70" s="507"/>
      <c r="J70" s="507"/>
      <c r="K70" s="507"/>
      <c r="L70" s="508"/>
      <c r="M70" s="485"/>
      <c r="N70" s="485"/>
    </row>
    <row r="71" spans="1:14" ht="60" customHeight="1">
      <c r="A71" s="496">
        <f t="shared" ref="A71:A75" si="7">A70+1</f>
        <v>35</v>
      </c>
      <c r="B71" s="967" t="s">
        <v>855</v>
      </c>
      <c r="C71" s="967"/>
      <c r="D71" s="967"/>
      <c r="E71" s="967"/>
      <c r="F71" s="967"/>
      <c r="G71" s="967"/>
      <c r="H71" s="967"/>
      <c r="I71" s="967"/>
      <c r="J71" s="967"/>
      <c r="K71" s="967"/>
      <c r="L71" s="967"/>
      <c r="M71" s="485"/>
      <c r="N71" s="485"/>
    </row>
    <row r="72" spans="1:14">
      <c r="A72" s="496"/>
      <c r="B72" s="509" t="s">
        <v>122</v>
      </c>
      <c r="C72" s="510" t="s">
        <v>123</v>
      </c>
      <c r="D72" s="511" t="s">
        <v>280</v>
      </c>
      <c r="E72" s="511" t="s">
        <v>124</v>
      </c>
      <c r="F72" s="511" t="s">
        <v>281</v>
      </c>
      <c r="G72" s="511" t="s">
        <v>127</v>
      </c>
      <c r="H72" s="511" t="s">
        <v>128</v>
      </c>
      <c r="I72" s="511" t="s">
        <v>129</v>
      </c>
      <c r="J72" s="511" t="s">
        <v>130</v>
      </c>
      <c r="K72" s="511" t="s">
        <v>812</v>
      </c>
      <c r="L72" s="511" t="s">
        <v>856</v>
      </c>
      <c r="M72" s="485"/>
      <c r="N72" s="485"/>
    </row>
    <row r="73" spans="1:14" ht="81">
      <c r="A73" s="496">
        <f>A71+1</f>
        <v>36</v>
      </c>
      <c r="B73" s="512"/>
      <c r="C73" s="512"/>
      <c r="D73" s="512" t="s">
        <v>857</v>
      </c>
      <c r="E73" s="512" t="s">
        <v>858</v>
      </c>
      <c r="F73" s="512" t="s">
        <v>859</v>
      </c>
      <c r="G73" s="512" t="s">
        <v>860</v>
      </c>
      <c r="H73" s="512" t="s">
        <v>861</v>
      </c>
      <c r="I73" s="512" t="s">
        <v>862</v>
      </c>
      <c r="J73" s="512" t="s">
        <v>863</v>
      </c>
      <c r="K73" s="512" t="s">
        <v>864</v>
      </c>
      <c r="L73" s="512" t="s">
        <v>865</v>
      </c>
      <c r="M73" s="507"/>
      <c r="N73" s="507"/>
    </row>
    <row r="74" spans="1:14">
      <c r="A74" s="496">
        <f t="shared" si="7"/>
        <v>37</v>
      </c>
      <c r="B74" s="483"/>
      <c r="C74" s="483"/>
      <c r="D74" s="550"/>
      <c r="E74" s="551"/>
      <c r="F74" s="552" t="s">
        <v>866</v>
      </c>
      <c r="G74" s="553" t="s">
        <v>867</v>
      </c>
      <c r="H74" s="552" t="s">
        <v>868</v>
      </c>
      <c r="I74" s="551"/>
      <c r="J74" s="554" t="s">
        <v>869</v>
      </c>
      <c r="K74" s="552" t="s">
        <v>870</v>
      </c>
      <c r="L74" s="552" t="s">
        <v>871</v>
      </c>
      <c r="M74" s="507"/>
      <c r="N74" s="507"/>
    </row>
    <row r="75" spans="1:14">
      <c r="A75" s="496">
        <f t="shared" si="7"/>
        <v>38</v>
      </c>
      <c r="B75" s="532" t="s">
        <v>834</v>
      </c>
      <c r="C75" s="555"/>
      <c r="D75" s="556"/>
      <c r="E75" s="557"/>
      <c r="F75" s="550">
        <f>D75*E75</f>
        <v>0</v>
      </c>
      <c r="G75" s="557"/>
      <c r="H75" s="550">
        <f>F75*G75</f>
        <v>0</v>
      </c>
      <c r="I75" s="557"/>
      <c r="J75" s="550">
        <f>-D75*I75</f>
        <v>0</v>
      </c>
      <c r="K75" s="550">
        <f>F75+J75</f>
        <v>0</v>
      </c>
      <c r="L75" s="550">
        <f>K75*G75</f>
        <v>0</v>
      </c>
      <c r="M75" s="558" t="str">
        <f>"To line "&amp;$A$22</f>
        <v>To line 11</v>
      </c>
      <c r="N75" s="522"/>
    </row>
    <row r="76" spans="1:14">
      <c r="A76" s="517" t="str">
        <f>A75&amp;"…"</f>
        <v>38…</v>
      </c>
      <c r="B76" s="532" t="s">
        <v>834</v>
      </c>
      <c r="C76" s="555"/>
      <c r="D76" s="556"/>
      <c r="E76" s="557"/>
      <c r="F76" s="550">
        <f>D76*E76</f>
        <v>0</v>
      </c>
      <c r="G76" s="557"/>
      <c r="H76" s="550">
        <f>F76*G76</f>
        <v>0</v>
      </c>
      <c r="I76" s="557"/>
      <c r="J76" s="550">
        <f>-D76*I76</f>
        <v>0</v>
      </c>
      <c r="K76" s="550">
        <f>F76+J76</f>
        <v>0</v>
      </c>
      <c r="L76" s="550">
        <f>K76*G76</f>
        <v>0</v>
      </c>
      <c r="M76" s="558" t="str">
        <f>"To line "&amp;$A$22</f>
        <v>To line 11</v>
      </c>
      <c r="N76" s="522"/>
    </row>
    <row r="77" spans="1:14" ht="13.5" thickBot="1">
      <c r="A77" s="496"/>
      <c r="B77" s="506"/>
      <c r="C77" s="506"/>
      <c r="D77" s="506"/>
      <c r="E77" s="506"/>
      <c r="F77" s="506"/>
      <c r="G77" s="506"/>
      <c r="H77" s="506"/>
      <c r="I77" s="506"/>
      <c r="J77" s="506"/>
      <c r="K77" s="506"/>
      <c r="L77" s="506"/>
      <c r="M77" s="506"/>
      <c r="N77" s="506"/>
    </row>
    <row r="78" spans="1:14">
      <c r="A78" s="496">
        <f>A75+1</f>
        <v>39</v>
      </c>
      <c r="B78" s="490" t="s">
        <v>872</v>
      </c>
      <c r="C78" s="491"/>
      <c r="D78" s="492"/>
      <c r="E78" s="493"/>
      <c r="F78" s="491"/>
      <c r="G78" s="491"/>
      <c r="H78" s="492"/>
      <c r="I78" s="491"/>
      <c r="J78" s="494"/>
      <c r="K78" s="495"/>
      <c r="L78" s="490"/>
      <c r="M78" s="490"/>
      <c r="N78" s="490"/>
    </row>
    <row r="79" spans="1:14" ht="68.25" customHeight="1">
      <c r="A79" s="496">
        <f>A78+1</f>
        <v>40</v>
      </c>
      <c r="B79" s="968" t="s">
        <v>873</v>
      </c>
      <c r="C79" s="968"/>
      <c r="D79" s="968"/>
      <c r="E79" s="968"/>
      <c r="F79" s="968"/>
      <c r="G79" s="968"/>
      <c r="H79" s="968"/>
      <c r="I79" s="968"/>
      <c r="J79" s="968"/>
      <c r="K79" s="968"/>
      <c r="L79" s="968"/>
      <c r="M79" s="490"/>
      <c r="N79" s="490"/>
    </row>
    <row r="80" spans="1:14">
      <c r="A80" s="496"/>
      <c r="B80" s="490"/>
      <c r="C80" s="491"/>
      <c r="D80" s="492"/>
      <c r="E80" s="493"/>
      <c r="F80" s="491"/>
      <c r="G80" s="491"/>
      <c r="H80" s="492"/>
      <c r="I80" s="491"/>
      <c r="J80" s="494"/>
      <c r="K80" s="495"/>
      <c r="L80" s="490"/>
      <c r="M80" s="490"/>
      <c r="N80" s="490"/>
    </row>
    <row r="81" spans="1:14">
      <c r="A81" s="496">
        <f>A79+1</f>
        <v>41</v>
      </c>
      <c r="B81" s="490" t="s">
        <v>874</v>
      </c>
      <c r="C81" s="492"/>
      <c r="D81" s="492"/>
      <c r="E81" s="490"/>
      <c r="F81" s="502" t="s">
        <v>1113</v>
      </c>
      <c r="G81" s="503"/>
      <c r="H81" s="493"/>
      <c r="I81" s="492"/>
      <c r="J81" s="559" t="s">
        <v>876</v>
      </c>
      <c r="K81" s="560"/>
      <c r="L81" s="490"/>
      <c r="M81" s="490"/>
      <c r="N81" s="490"/>
    </row>
    <row r="82" spans="1:14">
      <c r="A82" s="496"/>
      <c r="B82" s="493"/>
      <c r="C82" s="492"/>
      <c r="D82" s="492"/>
      <c r="E82" s="492"/>
      <c r="F82" s="492"/>
      <c r="G82" s="492"/>
      <c r="H82" s="492"/>
      <c r="I82" s="492"/>
      <c r="J82" s="492"/>
      <c r="K82" s="490"/>
      <c r="L82" s="490"/>
      <c r="M82" s="490"/>
      <c r="N82" s="490"/>
    </row>
    <row r="83" spans="1:14">
      <c r="A83" s="495">
        <f>A81+1</f>
        <v>42</v>
      </c>
      <c r="B83" s="975" t="s">
        <v>877</v>
      </c>
      <c r="C83" s="976"/>
      <c r="D83" s="976"/>
      <c r="E83" s="976"/>
      <c r="F83" s="976"/>
      <c r="G83" s="976"/>
      <c r="H83" s="976"/>
      <c r="I83" s="976"/>
      <c r="J83" s="976"/>
      <c r="K83" s="976"/>
      <c r="L83" s="976"/>
      <c r="M83" s="490"/>
      <c r="N83" s="490"/>
    </row>
    <row r="84" spans="1:14">
      <c r="A84" s="496"/>
      <c r="B84" s="509" t="s">
        <v>122</v>
      </c>
      <c r="C84" s="490"/>
      <c r="D84" s="490"/>
      <c r="E84" s="510" t="s">
        <v>123</v>
      </c>
      <c r="F84" s="511" t="s">
        <v>125</v>
      </c>
      <c r="G84" s="511"/>
      <c r="H84" s="511"/>
      <c r="I84" s="511"/>
      <c r="J84" s="511"/>
      <c r="K84" s="511"/>
      <c r="L84" s="511"/>
      <c r="M84" s="485"/>
      <c r="N84" s="485"/>
    </row>
    <row r="85" spans="1:14" ht="18">
      <c r="A85" s="496">
        <f>A83+1</f>
        <v>43</v>
      </c>
      <c r="B85" s="561" t="s">
        <v>807</v>
      </c>
      <c r="C85" s="490"/>
      <c r="D85" s="490"/>
      <c r="E85" s="561" t="s">
        <v>820</v>
      </c>
      <c r="F85" s="562" t="s">
        <v>878</v>
      </c>
      <c r="G85" s="562"/>
      <c r="H85" s="562"/>
      <c r="I85" s="562"/>
      <c r="J85" s="562"/>
      <c r="K85" s="562"/>
      <c r="L85" s="562"/>
      <c r="M85" s="490"/>
      <c r="N85" s="490"/>
    </row>
    <row r="86" spans="1:14">
      <c r="A86" s="496">
        <f t="shared" ref="A86:A100" si="8">A85+1</f>
        <v>44</v>
      </c>
      <c r="B86" s="493">
        <v>190</v>
      </c>
      <c r="C86" s="490"/>
      <c r="D86" s="490"/>
      <c r="E86" s="563">
        <f>'Att 13.2 -Excess-Deficient ADIT'!H37</f>
        <v>-90687.682707999949</v>
      </c>
      <c r="F86" s="560" t="s">
        <v>1114</v>
      </c>
      <c r="G86" s="504"/>
      <c r="H86" s="504"/>
      <c r="I86" s="504"/>
      <c r="J86" s="504"/>
      <c r="K86" s="504"/>
      <c r="L86" s="504"/>
      <c r="M86" s="490"/>
      <c r="N86" s="490"/>
    </row>
    <row r="87" spans="1:14">
      <c r="A87" s="496">
        <f t="shared" si="8"/>
        <v>45</v>
      </c>
      <c r="B87" s="493">
        <v>281</v>
      </c>
      <c r="C87" s="490"/>
      <c r="D87" s="490"/>
      <c r="E87" s="564"/>
      <c r="F87" s="560"/>
      <c r="G87" s="504"/>
      <c r="H87" s="504"/>
      <c r="I87" s="504"/>
      <c r="J87" s="504"/>
      <c r="K87" s="504"/>
      <c r="L87" s="504"/>
      <c r="M87" s="485"/>
      <c r="N87" s="485"/>
    </row>
    <row r="88" spans="1:14">
      <c r="A88" s="496">
        <f t="shared" si="8"/>
        <v>46</v>
      </c>
      <c r="B88" s="493">
        <v>282</v>
      </c>
      <c r="C88" s="490"/>
      <c r="D88" s="490"/>
      <c r="E88" s="564">
        <f>'Att 13.2 -Excess-Deficient ADIT'!I37</f>
        <v>88842.133877323358</v>
      </c>
      <c r="F88" s="560" t="s">
        <v>1114</v>
      </c>
      <c r="G88" s="504"/>
      <c r="H88" s="504"/>
      <c r="I88" s="504"/>
      <c r="J88" s="504"/>
      <c r="K88" s="504"/>
      <c r="L88" s="504"/>
      <c r="M88" s="485"/>
      <c r="N88" s="485"/>
    </row>
    <row r="89" spans="1:14">
      <c r="A89" s="496">
        <f t="shared" si="8"/>
        <v>47</v>
      </c>
      <c r="B89" s="493">
        <v>283</v>
      </c>
      <c r="C89" s="490"/>
      <c r="D89" s="490"/>
      <c r="E89" s="564">
        <f>'Att 13.2 -Excess-Deficient ADIT'!J37</f>
        <v>24201.406092359983</v>
      </c>
      <c r="F89" s="560" t="s">
        <v>1114</v>
      </c>
      <c r="G89" s="504"/>
      <c r="H89" s="504"/>
      <c r="I89" s="504"/>
      <c r="J89" s="504"/>
      <c r="K89" s="504"/>
      <c r="L89" s="504"/>
      <c r="M89" s="485"/>
      <c r="N89" s="485"/>
    </row>
    <row r="90" spans="1:14">
      <c r="A90" s="496">
        <f t="shared" si="8"/>
        <v>48</v>
      </c>
      <c r="B90" s="493" t="s">
        <v>879</v>
      </c>
      <c r="C90" s="490"/>
      <c r="D90" s="490"/>
      <c r="E90" s="564"/>
      <c r="F90" s="560"/>
      <c r="G90" s="504"/>
      <c r="H90" s="504"/>
      <c r="I90" s="504"/>
      <c r="J90" s="504"/>
      <c r="K90" s="504"/>
      <c r="L90" s="504"/>
      <c r="M90" s="485"/>
      <c r="N90" s="485"/>
    </row>
    <row r="91" spans="1:14">
      <c r="A91" s="496">
        <f t="shared" si="8"/>
        <v>49</v>
      </c>
      <c r="B91" s="493" t="s">
        <v>880</v>
      </c>
      <c r="C91" s="490"/>
      <c r="D91" s="490"/>
      <c r="E91" s="564"/>
      <c r="F91" s="560"/>
      <c r="G91" s="504"/>
      <c r="H91" s="504"/>
      <c r="I91" s="504"/>
      <c r="J91" s="504"/>
      <c r="K91" s="504"/>
      <c r="L91" s="504"/>
      <c r="M91" s="485"/>
      <c r="N91" s="485"/>
    </row>
    <row r="92" spans="1:14">
      <c r="A92" s="496">
        <f t="shared" si="8"/>
        <v>50</v>
      </c>
      <c r="B92" s="493" t="s">
        <v>881</v>
      </c>
      <c r="C92" s="490"/>
      <c r="D92" s="490"/>
      <c r="E92" s="564">
        <f>'Att 13.2 -Excess-Deficient ADIT'!K37</f>
        <v>-216309.52759891318</v>
      </c>
      <c r="F92" s="560" t="s">
        <v>1115</v>
      </c>
      <c r="G92" s="504"/>
      <c r="H92" s="504"/>
      <c r="I92" s="504"/>
      <c r="J92" s="504"/>
      <c r="K92" s="504"/>
      <c r="L92" s="504"/>
      <c r="M92" s="485"/>
      <c r="N92" s="485"/>
    </row>
    <row r="93" spans="1:14">
      <c r="A93" s="496">
        <f t="shared" si="8"/>
        <v>51</v>
      </c>
      <c r="B93" s="493" t="s">
        <v>882</v>
      </c>
      <c r="C93" s="490"/>
      <c r="D93" s="490"/>
      <c r="E93" s="564"/>
      <c r="F93" s="560"/>
      <c r="G93" s="504"/>
      <c r="H93" s="504"/>
      <c r="I93" s="504"/>
      <c r="J93" s="504"/>
      <c r="K93" s="504"/>
      <c r="L93" s="504"/>
      <c r="M93" s="485"/>
      <c r="N93" s="485"/>
    </row>
    <row r="94" spans="1:14">
      <c r="A94" s="496">
        <f t="shared" si="8"/>
        <v>52</v>
      </c>
      <c r="B94" s="493" t="s">
        <v>883</v>
      </c>
      <c r="C94" s="490"/>
      <c r="D94" s="490"/>
      <c r="E94" s="564"/>
      <c r="F94" s="560"/>
      <c r="G94" s="504"/>
      <c r="H94" s="504"/>
      <c r="I94" s="504"/>
      <c r="J94" s="504"/>
      <c r="K94" s="504"/>
      <c r="L94" s="504"/>
      <c r="M94" s="485"/>
      <c r="N94" s="485"/>
    </row>
    <row r="95" spans="1:14">
      <c r="A95" s="496">
        <f t="shared" si="8"/>
        <v>53</v>
      </c>
      <c r="B95" s="493" t="s">
        <v>884</v>
      </c>
      <c r="C95" s="490"/>
      <c r="D95" s="490"/>
      <c r="E95" s="564"/>
      <c r="F95" s="560"/>
      <c r="G95" s="504"/>
      <c r="H95" s="504"/>
      <c r="I95" s="504"/>
      <c r="J95" s="504"/>
      <c r="K95" s="504"/>
      <c r="L95" s="504"/>
      <c r="M95" s="485"/>
      <c r="N95" s="485"/>
    </row>
    <row r="96" spans="1:14">
      <c r="A96" s="496">
        <f t="shared" si="8"/>
        <v>54</v>
      </c>
      <c r="B96" s="493" t="s">
        <v>885</v>
      </c>
      <c r="C96" s="490"/>
      <c r="D96" s="490"/>
      <c r="E96" s="564"/>
      <c r="F96" s="560"/>
      <c r="G96" s="504"/>
      <c r="H96" s="504"/>
      <c r="I96" s="504"/>
      <c r="J96" s="504"/>
      <c r="K96" s="504"/>
      <c r="L96" s="504"/>
      <c r="M96" s="485"/>
      <c r="N96" s="485"/>
    </row>
    <row r="97" spans="1:14">
      <c r="A97" s="496">
        <f t="shared" si="8"/>
        <v>55</v>
      </c>
      <c r="B97" s="493" t="s">
        <v>886</v>
      </c>
      <c r="C97" s="490"/>
      <c r="D97" s="490"/>
      <c r="E97" s="564">
        <f>'Att 13.2 -Excess-Deficient ADIT'!L37</f>
        <v>123964.12638503221</v>
      </c>
      <c r="F97" s="560" t="s">
        <v>1114</v>
      </c>
      <c r="G97" s="504"/>
      <c r="H97" s="504"/>
      <c r="I97" s="504"/>
      <c r="J97" s="504"/>
      <c r="K97" s="504"/>
      <c r="L97" s="504"/>
      <c r="M97" s="485"/>
      <c r="N97" s="485"/>
    </row>
    <row r="98" spans="1:14">
      <c r="A98" s="496">
        <f t="shared" si="8"/>
        <v>56</v>
      </c>
      <c r="B98" s="493" t="s">
        <v>821</v>
      </c>
      <c r="C98" s="490"/>
      <c r="D98" s="490"/>
      <c r="E98" s="564"/>
      <c r="F98" s="560"/>
      <c r="G98" s="504"/>
      <c r="H98" s="504"/>
      <c r="I98" s="504"/>
      <c r="J98" s="504"/>
      <c r="K98" s="504"/>
      <c r="L98" s="504"/>
      <c r="M98" s="485"/>
      <c r="N98" s="485"/>
    </row>
    <row r="99" spans="1:14">
      <c r="A99" s="496">
        <f t="shared" si="8"/>
        <v>57</v>
      </c>
      <c r="B99" s="493" t="s">
        <v>822</v>
      </c>
      <c r="C99" s="490"/>
      <c r="D99" s="490"/>
      <c r="E99" s="564"/>
      <c r="F99" s="560"/>
      <c r="G99" s="504"/>
      <c r="H99" s="504"/>
      <c r="I99" s="504"/>
      <c r="J99" s="504"/>
      <c r="K99" s="504"/>
      <c r="L99" s="504"/>
      <c r="M99" s="485"/>
      <c r="N99" s="485"/>
    </row>
    <row r="100" spans="1:14">
      <c r="A100" s="496">
        <f t="shared" si="8"/>
        <v>58</v>
      </c>
      <c r="B100" s="493" t="s">
        <v>823</v>
      </c>
      <c r="C100" s="490"/>
      <c r="D100" s="490"/>
      <c r="E100" s="563">
        <f>'Att 13.2 -Excess-Deficient ADIT'!N37</f>
        <v>90687.682707999949</v>
      </c>
      <c r="F100" s="560" t="s">
        <v>1116</v>
      </c>
      <c r="G100" s="504"/>
      <c r="H100" s="504"/>
      <c r="I100" s="504"/>
      <c r="J100" s="504"/>
      <c r="K100" s="504"/>
      <c r="L100" s="504"/>
      <c r="M100" s="490"/>
      <c r="N100" s="490"/>
    </row>
    <row r="101" spans="1:14">
      <c r="A101" s="496">
        <f t="shared" ref="A101:A102" si="9">+A100+1</f>
        <v>59</v>
      </c>
      <c r="B101" s="493" t="s">
        <v>824</v>
      </c>
      <c r="C101" s="490"/>
      <c r="D101" s="490"/>
      <c r="E101" s="563">
        <f>'Att 13.2 -Excess-Deficient ADIT'!O37</f>
        <v>-20698.138755802371</v>
      </c>
      <c r="F101" s="560" t="s">
        <v>1116</v>
      </c>
      <c r="G101" s="504"/>
      <c r="H101" s="504"/>
      <c r="I101" s="504"/>
      <c r="J101" s="504"/>
      <c r="K101" s="504"/>
      <c r="L101" s="504"/>
      <c r="M101" s="490"/>
      <c r="N101" s="490"/>
    </row>
    <row r="102" spans="1:14" ht="13.5" thickBot="1">
      <c r="A102" s="496">
        <f t="shared" si="9"/>
        <v>60</v>
      </c>
      <c r="B102" s="485" t="s">
        <v>397</v>
      </c>
      <c r="C102" s="520" t="s">
        <v>887</v>
      </c>
      <c r="D102" s="532" t="s">
        <v>1117</v>
      </c>
      <c r="E102" s="505">
        <f>SUM(E86:E101)</f>
        <v>0</v>
      </c>
      <c r="F102" s="490"/>
      <c r="G102" s="490"/>
      <c r="H102" s="490"/>
      <c r="I102" s="490"/>
      <c r="J102" s="490"/>
      <c r="K102" s="490"/>
      <c r="L102" s="490"/>
      <c r="M102" s="490"/>
      <c r="N102" s="490"/>
    </row>
    <row r="103" spans="1:14" ht="13.5" thickTop="1">
      <c r="A103" s="496"/>
      <c r="B103" s="490"/>
      <c r="C103" s="490"/>
      <c r="D103" s="490"/>
      <c r="E103" s="490"/>
      <c r="F103" s="490"/>
      <c r="G103" s="492"/>
      <c r="H103" s="492"/>
      <c r="I103" s="492"/>
      <c r="J103" s="492"/>
      <c r="K103" s="490"/>
      <c r="L103" s="485"/>
      <c r="M103" s="485"/>
      <c r="N103" s="485"/>
    </row>
    <row r="104" spans="1:14" ht="54" customHeight="1">
      <c r="A104" s="496">
        <f>A102+1</f>
        <v>61</v>
      </c>
      <c r="B104" s="969" t="s">
        <v>1118</v>
      </c>
      <c r="C104" s="969"/>
      <c r="D104" s="969"/>
      <c r="E104" s="969"/>
      <c r="F104" s="969"/>
      <c r="G104" s="969"/>
      <c r="H104" s="969"/>
      <c r="I104" s="969"/>
      <c r="J104" s="969"/>
      <c r="K104" s="969"/>
      <c r="L104" s="969"/>
      <c r="M104" s="492"/>
      <c r="N104" s="492"/>
    </row>
    <row r="105" spans="1:14" ht="13.5" thickBot="1">
      <c r="A105" s="496"/>
      <c r="B105" s="565"/>
      <c r="C105" s="565"/>
      <c r="D105" s="565"/>
      <c r="E105" s="565"/>
      <c r="F105" s="565"/>
      <c r="G105" s="565"/>
      <c r="H105" s="565"/>
      <c r="I105" s="565"/>
      <c r="J105" s="565"/>
      <c r="K105" s="565"/>
      <c r="L105" s="565"/>
      <c r="M105" s="914" t="s">
        <v>1123</v>
      </c>
      <c r="N105" s="565"/>
    </row>
    <row r="106" spans="1:14">
      <c r="A106" s="496">
        <f>A104+1</f>
        <v>62</v>
      </c>
      <c r="B106" s="490" t="s">
        <v>889</v>
      </c>
      <c r="C106" s="502" t="s">
        <v>875</v>
      </c>
      <c r="D106" s="503"/>
      <c r="E106" s="493"/>
      <c r="F106" s="492"/>
      <c r="G106" s="483"/>
      <c r="H106" s="483"/>
      <c r="I106" s="483"/>
      <c r="J106" s="483"/>
      <c r="K106" s="559" t="s">
        <v>876</v>
      </c>
      <c r="L106" s="560"/>
      <c r="M106" s="483"/>
      <c r="N106" s="483"/>
    </row>
    <row r="107" spans="1:14">
      <c r="A107" s="496"/>
      <c r="B107" s="483"/>
      <c r="C107" s="483"/>
      <c r="D107" s="483"/>
      <c r="E107" s="483"/>
      <c r="F107" s="483"/>
      <c r="G107" s="483"/>
      <c r="H107" s="483"/>
      <c r="I107" s="483"/>
      <c r="J107" s="483"/>
      <c r="K107" s="483"/>
      <c r="L107" s="483"/>
      <c r="M107" s="483"/>
      <c r="N107" s="483"/>
    </row>
    <row r="108" spans="1:14">
      <c r="A108" s="496">
        <f>A106+1</f>
        <v>63</v>
      </c>
      <c r="B108" s="969" t="s">
        <v>888</v>
      </c>
      <c r="C108" s="969"/>
      <c r="D108" s="969"/>
      <c r="E108" s="969"/>
      <c r="F108" s="969"/>
      <c r="G108" s="969"/>
      <c r="H108" s="969"/>
      <c r="I108" s="969"/>
      <c r="J108" s="969"/>
      <c r="K108" s="969"/>
      <c r="L108" s="969"/>
      <c r="M108" s="483"/>
      <c r="N108" s="483"/>
    </row>
    <row r="109" spans="1:14">
      <c r="A109" s="491"/>
      <c r="B109" s="491"/>
      <c r="C109" s="491"/>
      <c r="D109" s="491"/>
      <c r="E109" s="491"/>
      <c r="F109" s="491"/>
      <c r="G109" s="491"/>
      <c r="H109" s="491"/>
      <c r="I109" s="491"/>
      <c r="J109" s="491"/>
      <c r="K109" s="491"/>
      <c r="L109" s="491"/>
      <c r="M109" s="491"/>
      <c r="N109" s="490"/>
    </row>
    <row r="110" spans="1:14">
      <c r="A110" s="496">
        <f>A108+1</f>
        <v>64</v>
      </c>
      <c r="B110" s="504" t="s">
        <v>892</v>
      </c>
      <c r="C110" s="502" t="s">
        <v>875</v>
      </c>
      <c r="D110" s="503"/>
      <c r="E110" s="493"/>
      <c r="F110" s="492"/>
      <c r="G110" s="483"/>
      <c r="H110" s="483"/>
      <c r="I110" s="483"/>
      <c r="J110" s="483"/>
      <c r="K110" s="559" t="s">
        <v>876</v>
      </c>
      <c r="L110" s="560"/>
      <c r="M110" s="490"/>
      <c r="N110" s="490"/>
    </row>
    <row r="111" spans="1:14">
      <c r="A111" s="496"/>
      <c r="B111" s="483"/>
      <c r="C111" s="483"/>
      <c r="D111" s="483"/>
      <c r="E111" s="483"/>
      <c r="F111" s="483"/>
      <c r="G111" s="483"/>
      <c r="H111" s="483"/>
      <c r="I111" s="483"/>
      <c r="J111" s="483"/>
      <c r="K111" s="483"/>
      <c r="L111" s="483"/>
      <c r="M111" s="490"/>
      <c r="N111" s="490"/>
    </row>
    <row r="112" spans="1:14" ht="87" customHeight="1">
      <c r="A112" s="496">
        <f>A110+1</f>
        <v>65</v>
      </c>
      <c r="B112" s="968" t="s">
        <v>983</v>
      </c>
      <c r="C112" s="968"/>
      <c r="D112" s="968"/>
      <c r="E112" s="968"/>
      <c r="F112" s="968"/>
      <c r="G112" s="968"/>
      <c r="H112" s="968"/>
      <c r="I112" s="968"/>
      <c r="J112" s="968"/>
      <c r="K112" s="968"/>
      <c r="L112" s="968"/>
      <c r="M112" s="490"/>
      <c r="N112" s="490"/>
    </row>
    <row r="113" spans="1:14">
      <c r="A113" s="496"/>
      <c r="B113" s="483"/>
      <c r="C113" s="483"/>
      <c r="D113" s="483"/>
      <c r="E113" s="483"/>
      <c r="F113" s="483"/>
      <c r="G113" s="483"/>
      <c r="H113" s="483"/>
      <c r="I113" s="483"/>
      <c r="J113" s="483"/>
      <c r="K113" s="483"/>
      <c r="L113" s="483"/>
      <c r="M113" s="483"/>
      <c r="N113" s="483"/>
    </row>
    <row r="114" spans="1:14">
      <c r="A114" s="496">
        <f>A112+1</f>
        <v>66</v>
      </c>
      <c r="B114" s="974" t="s">
        <v>984</v>
      </c>
      <c r="C114" s="974"/>
      <c r="D114" s="974"/>
      <c r="E114" s="974"/>
      <c r="F114" s="974"/>
      <c r="G114" s="974"/>
      <c r="H114" s="974"/>
      <c r="I114" s="974"/>
      <c r="J114" s="974"/>
      <c r="K114" s="974"/>
      <c r="L114" s="974"/>
      <c r="M114" s="483"/>
      <c r="N114" s="483"/>
    </row>
    <row r="115" spans="1:14">
      <c r="A115" s="496"/>
      <c r="B115" s="483"/>
      <c r="C115" s="483"/>
      <c r="D115" s="483"/>
      <c r="E115" s="483"/>
      <c r="F115" s="483"/>
      <c r="G115" s="483"/>
      <c r="H115" s="483"/>
      <c r="I115" s="483"/>
      <c r="J115" s="483"/>
      <c r="K115" s="483"/>
      <c r="L115" s="483"/>
      <c r="M115" s="483"/>
      <c r="N115" s="483"/>
    </row>
    <row r="116" spans="1:14" ht="60" customHeight="1">
      <c r="A116" s="496">
        <f>+A114+1</f>
        <v>67</v>
      </c>
      <c r="B116" s="968" t="s">
        <v>985</v>
      </c>
      <c r="C116" s="968"/>
      <c r="D116" s="968"/>
      <c r="E116" s="968"/>
      <c r="F116" s="968"/>
      <c r="G116" s="968"/>
      <c r="H116" s="968"/>
      <c r="I116" s="968"/>
      <c r="J116" s="968"/>
      <c r="K116" s="968"/>
      <c r="L116" s="968"/>
      <c r="M116" s="483"/>
      <c r="N116" s="483"/>
    </row>
    <row r="117" spans="1:14">
      <c r="A117" s="496"/>
      <c r="B117" s="483"/>
      <c r="C117" s="483"/>
      <c r="D117" s="483"/>
      <c r="E117" s="483"/>
      <c r="F117" s="483"/>
      <c r="G117" s="483"/>
      <c r="H117" s="483"/>
      <c r="I117" s="483"/>
      <c r="J117" s="483"/>
      <c r="K117" s="483"/>
      <c r="L117" s="483"/>
      <c r="M117" s="483"/>
      <c r="N117" s="483"/>
    </row>
    <row r="118" spans="1:14">
      <c r="A118" s="496">
        <f>+A116+1</f>
        <v>68</v>
      </c>
      <c r="B118" s="974" t="s">
        <v>1119</v>
      </c>
      <c r="C118" s="974"/>
      <c r="D118" s="974"/>
      <c r="E118" s="974"/>
      <c r="F118" s="974"/>
      <c r="G118" s="974"/>
      <c r="H118" s="974"/>
      <c r="I118" s="974"/>
      <c r="J118" s="974"/>
      <c r="K118" s="974"/>
      <c r="L118" s="974"/>
      <c r="M118" s="483"/>
      <c r="N118" s="483"/>
    </row>
    <row r="119" spans="1:14">
      <c r="A119" s="496"/>
      <c r="B119" s="483"/>
      <c r="C119" s="483"/>
      <c r="D119" s="483"/>
      <c r="E119" s="483"/>
      <c r="F119" s="483"/>
      <c r="G119" s="483"/>
      <c r="H119" s="483"/>
      <c r="I119" s="483"/>
      <c r="J119" s="483"/>
      <c r="K119" s="483"/>
      <c r="L119" s="483"/>
      <c r="M119" s="483"/>
      <c r="N119" s="483"/>
    </row>
    <row r="120" spans="1:14" ht="45" customHeight="1">
      <c r="A120" s="971">
        <f>+A118+1</f>
        <v>69</v>
      </c>
      <c r="B120" s="972" t="s">
        <v>986</v>
      </c>
      <c r="C120" s="972"/>
      <c r="D120" s="972"/>
      <c r="E120" s="972"/>
      <c r="F120" s="972"/>
      <c r="G120" s="972"/>
      <c r="H120" s="972"/>
      <c r="I120" s="972"/>
      <c r="J120" s="972"/>
      <c r="K120" s="972"/>
      <c r="L120" s="972"/>
      <c r="M120" s="483"/>
      <c r="N120" s="483"/>
    </row>
    <row r="121" spans="1:14">
      <c r="A121" s="971"/>
      <c r="B121" s="973" t="s">
        <v>890</v>
      </c>
      <c r="C121" s="973"/>
      <c r="D121" s="973"/>
      <c r="E121" s="973"/>
      <c r="F121" s="973"/>
      <c r="G121" s="973"/>
      <c r="H121" s="973"/>
      <c r="I121" s="973"/>
      <c r="J121" s="973"/>
      <c r="K121" s="973"/>
      <c r="L121" s="973"/>
      <c r="M121" s="483"/>
      <c r="N121" s="483"/>
    </row>
    <row r="122" spans="1:14">
      <c r="A122" s="496"/>
      <c r="B122" s="483"/>
      <c r="C122" s="483"/>
      <c r="D122" s="483"/>
      <c r="E122" s="483"/>
      <c r="F122" s="483"/>
      <c r="G122" s="483"/>
      <c r="H122" s="483"/>
      <c r="I122" s="483"/>
      <c r="J122" s="483"/>
      <c r="K122" s="483"/>
      <c r="L122" s="483"/>
      <c r="M122" s="483"/>
      <c r="N122" s="483"/>
    </row>
    <row r="123" spans="1:14">
      <c r="A123" s="517">
        <f>+A120+1</f>
        <v>70</v>
      </c>
      <c r="B123" s="974" t="s">
        <v>891</v>
      </c>
      <c r="C123" s="974"/>
      <c r="D123" s="974"/>
      <c r="E123" s="974"/>
      <c r="F123" s="974"/>
      <c r="G123" s="974"/>
      <c r="H123" s="974"/>
      <c r="I123" s="974"/>
      <c r="J123" s="974"/>
      <c r="K123" s="974"/>
      <c r="L123" s="974"/>
      <c r="M123" s="483"/>
      <c r="N123" s="483"/>
    </row>
  </sheetData>
  <mergeCells count="18">
    <mergeCell ref="A120:A121"/>
    <mergeCell ref="B120:L120"/>
    <mergeCell ref="B121:L121"/>
    <mergeCell ref="B123:L123"/>
    <mergeCell ref="B79:L79"/>
    <mergeCell ref="B83:L83"/>
    <mergeCell ref="B104:L104"/>
    <mergeCell ref="B108:L108"/>
    <mergeCell ref="B112:L112"/>
    <mergeCell ref="B114:L114"/>
    <mergeCell ref="B116:L116"/>
    <mergeCell ref="B118:L118"/>
    <mergeCell ref="B71:L71"/>
    <mergeCell ref="B6:N6"/>
    <mergeCell ref="B7:N7"/>
    <mergeCell ref="B16:N16"/>
    <mergeCell ref="B48:N48"/>
    <mergeCell ref="B51:N51"/>
  </mergeCells>
  <pageMargins left="0.7" right="0.7" top="0.75" bottom="0.75" header="0.3" footer="0.3"/>
  <pageSetup scale="71" fitToHeight="0" orientation="portrait" r:id="rId1"/>
  <rowBreaks count="3" manualBreakCount="3">
    <brk id="29" max="16383" man="1"/>
    <brk id="68" max="16383" man="1"/>
    <brk id="104"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107"/>
  <sheetViews>
    <sheetView view="pageBreakPreview" topLeftCell="A79" zoomScale="130" zoomScaleNormal="100" zoomScaleSheetLayoutView="130" workbookViewId="0">
      <selection activeCell="F40" sqref="F40"/>
    </sheetView>
  </sheetViews>
  <sheetFormatPr defaultRowHeight="12.75"/>
  <cols>
    <col min="1" max="1" width="7" customWidth="1"/>
    <col min="2" max="2" width="11.1640625" customWidth="1"/>
    <col min="3" max="3" width="9.5" customWidth="1"/>
    <col min="4" max="9" width="10.83203125" customWidth="1"/>
    <col min="10" max="10" width="1" customWidth="1"/>
    <col min="11" max="16" width="10.83203125" customWidth="1"/>
    <col min="17" max="17" width="1.6640625" customWidth="1"/>
  </cols>
  <sheetData>
    <row r="1" spans="1:17">
      <c r="A1" s="645" t="s">
        <v>962</v>
      </c>
      <c r="C1" s="566"/>
      <c r="D1" s="566"/>
      <c r="E1" s="566"/>
      <c r="F1" s="566"/>
      <c r="G1" s="566"/>
      <c r="H1" s="566"/>
      <c r="I1" s="566"/>
      <c r="J1" s="566"/>
      <c r="K1" s="566"/>
      <c r="L1" s="567"/>
      <c r="M1" s="567"/>
      <c r="N1" s="567"/>
      <c r="O1" s="567"/>
      <c r="P1" s="915" t="s">
        <v>508</v>
      </c>
      <c r="Q1" s="568"/>
    </row>
    <row r="2" spans="1:17">
      <c r="A2" s="482" t="s">
        <v>970</v>
      </c>
      <c r="C2" s="482"/>
      <c r="D2" s="482"/>
      <c r="E2" s="482"/>
      <c r="F2" s="482"/>
      <c r="G2" s="482"/>
      <c r="H2" s="482"/>
      <c r="I2" s="482"/>
      <c r="J2" s="482"/>
      <c r="K2" s="482"/>
      <c r="L2" s="490"/>
      <c r="M2" s="490"/>
      <c r="N2" s="490"/>
      <c r="O2" s="490"/>
      <c r="P2" s="490"/>
      <c r="Q2" s="568"/>
    </row>
    <row r="3" spans="1:17">
      <c r="A3" s="482" t="str">
        <f>'Attachment H-27A'!$A$4</f>
        <v>Silver Run Electric, LLC</v>
      </c>
      <c r="B3" s="569"/>
      <c r="C3" s="569"/>
      <c r="D3" s="569"/>
      <c r="E3" s="569"/>
      <c r="F3" s="569"/>
      <c r="G3" s="569"/>
      <c r="H3" s="569"/>
      <c r="I3" s="570"/>
      <c r="J3" s="570"/>
      <c r="K3" s="490"/>
      <c r="L3" s="495"/>
      <c r="M3" s="490"/>
      <c r="N3" s="490"/>
      <c r="O3" s="490"/>
      <c r="P3" s="490"/>
      <c r="Q3" s="570"/>
    </row>
    <row r="4" spans="1:17">
      <c r="A4" s="486">
        <v>2026</v>
      </c>
      <c r="B4" s="486" t="s">
        <v>1124</v>
      </c>
      <c r="C4" s="571"/>
      <c r="D4" s="569"/>
      <c r="E4" s="569"/>
      <c r="F4" s="569"/>
      <c r="G4" s="569"/>
      <c r="H4" s="569"/>
      <c r="I4" s="570"/>
      <c r="J4" s="570"/>
      <c r="K4" s="494"/>
      <c r="L4" s="495"/>
      <c r="M4" s="490"/>
      <c r="N4" s="490"/>
      <c r="O4" s="490"/>
      <c r="P4" s="490"/>
      <c r="Q4" s="570"/>
    </row>
    <row r="5" spans="1:17">
      <c r="A5" s="572"/>
      <c r="B5" s="572"/>
      <c r="C5" s="572"/>
      <c r="D5" s="572"/>
      <c r="E5" s="572"/>
      <c r="F5" s="572"/>
      <c r="G5" s="572"/>
      <c r="H5" s="572"/>
      <c r="I5" s="572"/>
      <c r="J5" s="572"/>
      <c r="K5" s="572"/>
      <c r="L5" s="572"/>
      <c r="M5" s="572"/>
      <c r="N5" s="572"/>
      <c r="O5" s="572"/>
      <c r="P5" s="572"/>
      <c r="Q5" s="572"/>
    </row>
    <row r="6" spans="1:17">
      <c r="A6" s="573" t="s">
        <v>406</v>
      </c>
      <c r="B6" s="574"/>
      <c r="C6" s="574"/>
      <c r="D6" s="574"/>
      <c r="E6" s="574"/>
      <c r="F6" s="574"/>
      <c r="G6" s="574"/>
      <c r="H6" s="574"/>
      <c r="I6" s="574"/>
      <c r="J6" s="574"/>
      <c r="K6" s="494"/>
      <c r="L6" s="495"/>
      <c r="M6" s="490"/>
      <c r="N6" s="490"/>
      <c r="O6" s="490"/>
      <c r="P6" s="490"/>
      <c r="Q6" s="570"/>
    </row>
    <row r="7" spans="1:17">
      <c r="A7" s="574">
        <v>1</v>
      </c>
      <c r="B7" s="575" t="s">
        <v>893</v>
      </c>
      <c r="C7" s="570"/>
      <c r="D7" s="574"/>
      <c r="E7" s="570"/>
      <c r="F7" s="576">
        <v>2026</v>
      </c>
      <c r="G7" s="574"/>
      <c r="H7" s="574"/>
      <c r="I7" s="574"/>
      <c r="J7" s="574"/>
      <c r="K7" s="494"/>
      <c r="L7" s="495"/>
      <c r="M7" s="490"/>
      <c r="N7" s="490"/>
      <c r="O7" s="490"/>
      <c r="P7" s="490"/>
      <c r="Q7" s="570"/>
    </row>
    <row r="8" spans="1:17">
      <c r="A8" s="574">
        <f>+A7+1</f>
        <v>2</v>
      </c>
      <c r="B8" s="577" t="s">
        <v>894</v>
      </c>
      <c r="C8" s="577"/>
      <c r="D8" s="577"/>
      <c r="E8" s="577"/>
      <c r="F8" s="578">
        <v>365</v>
      </c>
      <c r="G8" s="577"/>
      <c r="H8" s="577"/>
      <c r="I8" s="577"/>
      <c r="J8" s="577"/>
      <c r="K8" s="494"/>
      <c r="L8" s="495"/>
      <c r="M8" s="490"/>
      <c r="N8" s="490"/>
      <c r="O8" s="490"/>
      <c r="P8" s="490"/>
      <c r="Q8" s="577"/>
    </row>
    <row r="9" spans="1:17">
      <c r="A9" s="574"/>
      <c r="B9" s="577"/>
      <c r="C9" s="577"/>
      <c r="D9" s="577"/>
      <c r="E9" s="577"/>
      <c r="F9" s="577"/>
      <c r="G9" s="577"/>
      <c r="H9" s="577"/>
      <c r="I9" s="577"/>
      <c r="J9" s="577"/>
      <c r="K9" s="494"/>
      <c r="L9" s="495"/>
      <c r="M9" s="490"/>
      <c r="N9" s="490"/>
      <c r="O9" s="490"/>
      <c r="P9" s="490"/>
      <c r="Q9" s="577"/>
    </row>
    <row r="10" spans="1:17" ht="31.5" customHeight="1">
      <c r="A10" s="574"/>
      <c r="B10" s="977" t="s">
        <v>895</v>
      </c>
      <c r="C10" s="977"/>
      <c r="D10" s="977"/>
      <c r="E10" s="977"/>
      <c r="F10" s="977"/>
      <c r="G10" s="977"/>
      <c r="H10" s="977"/>
      <c r="I10" s="977"/>
      <c r="J10" s="977"/>
      <c r="K10" s="977"/>
      <c r="L10" s="977"/>
      <c r="M10" s="977"/>
      <c r="N10" s="977"/>
      <c r="O10" s="977"/>
      <c r="P10" s="977"/>
      <c r="Q10" s="577"/>
    </row>
    <row r="11" spans="1:17">
      <c r="A11" s="579"/>
      <c r="B11" s="572"/>
      <c r="C11" s="572"/>
      <c r="D11" s="572"/>
      <c r="E11" s="572"/>
      <c r="F11" s="572"/>
      <c r="G11" s="572"/>
      <c r="H11" s="572"/>
      <c r="I11" s="572"/>
      <c r="J11" s="572"/>
      <c r="K11" s="572"/>
      <c r="L11" s="572"/>
      <c r="M11" s="572"/>
      <c r="N11" s="572"/>
      <c r="O11" s="572"/>
      <c r="P11" s="572"/>
      <c r="Q11" s="572"/>
    </row>
    <row r="12" spans="1:17" ht="66" customHeight="1">
      <c r="A12" s="580">
        <f>+A8+1</f>
        <v>3</v>
      </c>
      <c r="B12" s="977" t="s">
        <v>987</v>
      </c>
      <c r="C12" s="977"/>
      <c r="D12" s="977"/>
      <c r="E12" s="977"/>
      <c r="F12" s="977"/>
      <c r="G12" s="977"/>
      <c r="H12" s="977"/>
      <c r="I12" s="977"/>
      <c r="J12" s="977"/>
      <c r="K12" s="977"/>
      <c r="L12" s="977"/>
      <c r="M12" s="977"/>
      <c r="N12" s="977"/>
      <c r="O12" s="977"/>
      <c r="P12" s="977"/>
      <c r="Q12" s="577"/>
    </row>
    <row r="13" spans="1:17">
      <c r="A13" s="574"/>
      <c r="B13" s="570"/>
      <c r="C13" s="577"/>
      <c r="D13" s="577"/>
      <c r="E13" s="577"/>
      <c r="F13" s="577"/>
      <c r="G13" s="577"/>
      <c r="H13" s="577"/>
      <c r="I13" s="581"/>
      <c r="J13" s="577"/>
      <c r="K13" s="494"/>
      <c r="L13" s="495"/>
      <c r="M13" s="490"/>
      <c r="N13" s="490"/>
      <c r="O13" s="490"/>
      <c r="P13" s="490"/>
      <c r="Q13" s="577"/>
    </row>
    <row r="14" spans="1:17">
      <c r="A14" s="574">
        <f>A12+1</f>
        <v>4</v>
      </c>
      <c r="B14" s="582" t="s">
        <v>896</v>
      </c>
      <c r="C14" s="582"/>
      <c r="D14" s="582"/>
      <c r="E14" s="582"/>
      <c r="F14" s="577"/>
      <c r="G14" s="577"/>
      <c r="H14" s="577"/>
      <c r="I14" s="577"/>
      <c r="J14" s="577"/>
      <c r="K14" s="494"/>
      <c r="L14" s="495"/>
      <c r="M14" s="490"/>
      <c r="N14" s="490"/>
      <c r="O14" s="490"/>
      <c r="P14" s="490"/>
      <c r="Q14" s="577"/>
    </row>
    <row r="15" spans="1:17">
      <c r="A15" s="574"/>
      <c r="B15" s="582"/>
      <c r="C15" s="582"/>
      <c r="D15" s="582"/>
      <c r="E15" s="582"/>
      <c r="F15" s="577"/>
      <c r="G15" s="577"/>
      <c r="H15" s="577"/>
      <c r="I15" s="577"/>
      <c r="J15" s="577"/>
      <c r="K15" s="494"/>
      <c r="L15" s="494"/>
      <c r="M15" s="494"/>
      <c r="N15" s="494"/>
      <c r="O15" s="494"/>
      <c r="P15" s="494"/>
      <c r="Q15" s="577"/>
    </row>
    <row r="16" spans="1:17" ht="27">
      <c r="A16" s="574">
        <f>A14+1</f>
        <v>5</v>
      </c>
      <c r="B16" s="582"/>
      <c r="C16" s="582"/>
      <c r="D16" s="582"/>
      <c r="E16" s="577"/>
      <c r="F16" s="577"/>
      <c r="G16" s="583" t="s">
        <v>897</v>
      </c>
      <c r="H16" s="577"/>
      <c r="I16" s="577"/>
      <c r="J16" s="577"/>
      <c r="K16" s="494"/>
      <c r="L16" s="494"/>
      <c r="M16" s="494"/>
      <c r="N16" s="494"/>
      <c r="O16" s="494"/>
      <c r="P16" s="494"/>
      <c r="Q16" s="577"/>
    </row>
    <row r="17" spans="1:17">
      <c r="A17" s="574">
        <f t="shared" ref="A17:A22" si="0">+A16+1</f>
        <v>6</v>
      </c>
      <c r="B17" s="575" t="s">
        <v>898</v>
      </c>
      <c r="C17" s="575"/>
      <c r="D17" s="575"/>
      <c r="E17" s="577"/>
      <c r="F17" s="577"/>
      <c r="G17" s="584">
        <v>0</v>
      </c>
      <c r="H17" s="585"/>
      <c r="I17" s="577"/>
      <c r="J17" s="577"/>
      <c r="K17" s="494"/>
      <c r="L17" s="494"/>
      <c r="M17" s="494"/>
      <c r="N17" s="494"/>
      <c r="O17" s="494"/>
      <c r="P17" s="494"/>
      <c r="Q17" s="577"/>
    </row>
    <row r="18" spans="1:17">
      <c r="A18" s="574">
        <f t="shared" si="0"/>
        <v>7</v>
      </c>
      <c r="B18" s="575" t="s">
        <v>899</v>
      </c>
      <c r="C18" s="575"/>
      <c r="D18" s="575"/>
      <c r="E18" s="577"/>
      <c r="F18" s="577"/>
      <c r="G18" s="584">
        <v>0</v>
      </c>
      <c r="H18" s="585"/>
      <c r="I18" s="577"/>
      <c r="J18" s="577"/>
      <c r="K18" s="494"/>
      <c r="L18" s="494"/>
      <c r="M18" s="494"/>
      <c r="N18" s="494"/>
      <c r="O18" s="494"/>
      <c r="P18" s="494"/>
      <c r="Q18" s="577"/>
    </row>
    <row r="19" spans="1:17">
      <c r="A19" s="574">
        <f t="shared" si="0"/>
        <v>8</v>
      </c>
      <c r="B19" s="575" t="s">
        <v>900</v>
      </c>
      <c r="C19" s="575"/>
      <c r="D19" s="575"/>
      <c r="E19" s="577"/>
      <c r="F19" s="577"/>
      <c r="G19" s="586">
        <v>0</v>
      </c>
      <c r="H19" s="585"/>
      <c r="I19" s="577"/>
      <c r="J19" s="577"/>
      <c r="K19" s="494"/>
      <c r="L19" s="494"/>
      <c r="M19" s="494"/>
      <c r="N19" s="494"/>
      <c r="O19" s="494"/>
      <c r="P19" s="494"/>
      <c r="Q19" s="577"/>
    </row>
    <row r="20" spans="1:17">
      <c r="A20" s="574">
        <f t="shared" si="0"/>
        <v>9</v>
      </c>
      <c r="B20" s="575" t="s">
        <v>901</v>
      </c>
      <c r="C20" s="575"/>
      <c r="D20" s="575"/>
      <c r="E20" s="577"/>
      <c r="F20" s="577"/>
      <c r="G20" s="587">
        <f>+G17-G19-G18</f>
        <v>0</v>
      </c>
      <c r="H20" s="585"/>
      <c r="I20" s="577"/>
      <c r="J20" s="577"/>
      <c r="K20" s="494"/>
      <c r="L20" s="494"/>
      <c r="M20" s="494"/>
      <c r="N20" s="494"/>
      <c r="O20" s="494"/>
      <c r="P20" s="494"/>
      <c r="Q20" s="577"/>
    </row>
    <row r="21" spans="1:17">
      <c r="A21" s="574">
        <f t="shared" si="0"/>
        <v>10</v>
      </c>
      <c r="B21" s="575" t="s">
        <v>902</v>
      </c>
      <c r="C21" s="575"/>
      <c r="D21" s="575"/>
      <c r="E21" s="577"/>
      <c r="F21" s="577"/>
      <c r="G21" s="586">
        <v>0</v>
      </c>
      <c r="H21" s="585"/>
      <c r="I21" s="587"/>
      <c r="J21" s="577"/>
      <c r="K21" s="494"/>
      <c r="L21" s="494"/>
      <c r="M21" s="494"/>
      <c r="N21" s="494"/>
      <c r="O21" s="494"/>
      <c r="P21" s="494"/>
      <c r="Q21" s="577"/>
    </row>
    <row r="22" spans="1:17" ht="13.5" thickBot="1">
      <c r="A22" s="574">
        <f t="shared" si="0"/>
        <v>11</v>
      </c>
      <c r="B22" s="575" t="s">
        <v>903</v>
      </c>
      <c r="C22" s="575"/>
      <c r="D22" s="575"/>
      <c r="E22" s="577"/>
      <c r="F22" s="577"/>
      <c r="G22" s="588">
        <f>+G20-G21</f>
        <v>0</v>
      </c>
      <c r="H22" s="585"/>
      <c r="I22" s="587"/>
      <c r="J22" s="577"/>
      <c r="K22" s="494"/>
      <c r="L22" s="494"/>
      <c r="M22" s="494"/>
      <c r="N22" s="494"/>
      <c r="O22" s="494"/>
      <c r="P22" s="494"/>
      <c r="Q22" s="577"/>
    </row>
    <row r="23" spans="1:17" ht="13.5" thickTop="1">
      <c r="A23" s="574"/>
      <c r="B23" s="575"/>
      <c r="C23" s="575"/>
      <c r="D23" s="575"/>
      <c r="E23" s="577"/>
      <c r="F23" s="577"/>
      <c r="G23" s="587"/>
      <c r="H23" s="585"/>
      <c r="I23" s="577"/>
      <c r="J23" s="577"/>
      <c r="K23" s="494"/>
      <c r="L23" s="494"/>
      <c r="M23" s="494"/>
      <c r="N23" s="494"/>
      <c r="O23" s="494"/>
      <c r="P23" s="494"/>
      <c r="Q23" s="577"/>
    </row>
    <row r="24" spans="1:17">
      <c r="A24" s="574">
        <f>+A22+1</f>
        <v>12</v>
      </c>
      <c r="B24" s="575" t="s">
        <v>904</v>
      </c>
      <c r="C24" s="575"/>
      <c r="D24" s="575"/>
      <c r="E24" s="577"/>
      <c r="F24" s="577"/>
      <c r="G24" s="584">
        <v>0</v>
      </c>
      <c r="H24" s="585"/>
      <c r="I24" s="577"/>
      <c r="J24" s="577"/>
      <c r="K24" s="494"/>
      <c r="L24" s="494"/>
      <c r="M24" s="494"/>
      <c r="N24" s="494"/>
      <c r="O24" s="494"/>
      <c r="P24" s="494"/>
      <c r="Q24" s="577"/>
    </row>
    <row r="25" spans="1:17">
      <c r="A25" s="574">
        <f>+A24+1</f>
        <v>13</v>
      </c>
      <c r="B25" s="575" t="s">
        <v>899</v>
      </c>
      <c r="C25" s="575"/>
      <c r="D25" s="575"/>
      <c r="E25" s="577"/>
      <c r="F25" s="577"/>
      <c r="G25" s="584">
        <v>0</v>
      </c>
      <c r="H25" s="585"/>
      <c r="I25" s="577"/>
      <c r="J25" s="577"/>
      <c r="K25" s="494"/>
      <c r="L25" s="494"/>
      <c r="M25" s="494"/>
      <c r="N25" s="494"/>
      <c r="O25" s="494"/>
      <c r="P25" s="494"/>
      <c r="Q25" s="577"/>
    </row>
    <row r="26" spans="1:17">
      <c r="A26" s="574">
        <f>+A25+1</f>
        <v>14</v>
      </c>
      <c r="B26" s="575" t="s">
        <v>900</v>
      </c>
      <c r="C26" s="575"/>
      <c r="D26" s="575"/>
      <c r="E26" s="577"/>
      <c r="F26" s="577"/>
      <c r="G26" s="586">
        <v>0</v>
      </c>
      <c r="H26" s="585"/>
      <c r="I26" s="577"/>
      <c r="J26" s="577"/>
      <c r="K26" s="494"/>
      <c r="L26" s="494"/>
      <c r="M26" s="494"/>
      <c r="N26" s="494"/>
      <c r="O26" s="494"/>
      <c r="P26" s="494"/>
      <c r="Q26" s="577"/>
    </row>
    <row r="27" spans="1:17">
      <c r="A27" s="574">
        <f>+A26+1</f>
        <v>15</v>
      </c>
      <c r="B27" s="575" t="s">
        <v>901</v>
      </c>
      <c r="C27" s="575"/>
      <c r="D27" s="575"/>
      <c r="E27" s="577"/>
      <c r="F27" s="577"/>
      <c r="G27" s="587">
        <f>+G24-G26</f>
        <v>0</v>
      </c>
      <c r="H27" s="585"/>
      <c r="I27" s="577"/>
      <c r="J27" s="577"/>
      <c r="K27" s="494"/>
      <c r="L27" s="494"/>
      <c r="M27" s="494"/>
      <c r="N27" s="494"/>
      <c r="O27" s="494"/>
      <c r="P27" s="494"/>
      <c r="Q27" s="577"/>
    </row>
    <row r="28" spans="1:17">
      <c r="A28" s="574">
        <f>+A27+1</f>
        <v>16</v>
      </c>
      <c r="B28" s="575" t="s">
        <v>905</v>
      </c>
      <c r="C28" s="575"/>
      <c r="D28" s="575"/>
      <c r="E28" s="577"/>
      <c r="F28" s="577"/>
      <c r="G28" s="586">
        <v>0</v>
      </c>
      <c r="H28" s="585"/>
      <c r="I28" s="577"/>
      <c r="J28" s="577"/>
      <c r="K28" s="494"/>
      <c r="L28" s="494"/>
      <c r="M28" s="494"/>
      <c r="N28" s="494"/>
      <c r="O28" s="494"/>
      <c r="P28" s="494"/>
      <c r="Q28" s="577"/>
    </row>
    <row r="29" spans="1:17" ht="13.5" thickBot="1">
      <c r="A29" s="574">
        <f>+A28+1</f>
        <v>17</v>
      </c>
      <c r="B29" s="575" t="s">
        <v>906</v>
      </c>
      <c r="C29" s="575"/>
      <c r="D29" s="575"/>
      <c r="E29" s="577"/>
      <c r="F29" s="577"/>
      <c r="G29" s="588">
        <f>+G27-G28</f>
        <v>0</v>
      </c>
      <c r="H29" s="585"/>
      <c r="I29" s="577"/>
      <c r="J29" s="577"/>
      <c r="K29" s="494"/>
      <c r="L29" s="494"/>
      <c r="M29" s="494"/>
      <c r="N29" s="494"/>
      <c r="O29" s="494"/>
      <c r="P29" s="494"/>
      <c r="Q29" s="577"/>
    </row>
    <row r="30" spans="1:17" ht="13.5" thickTop="1">
      <c r="A30" s="574"/>
      <c r="B30" s="575"/>
      <c r="C30" s="575"/>
      <c r="D30" s="575"/>
      <c r="E30" s="577"/>
      <c r="F30" s="577"/>
      <c r="G30" s="587"/>
      <c r="H30" s="585"/>
      <c r="I30" s="577"/>
      <c r="J30" s="577"/>
      <c r="K30" s="494"/>
      <c r="L30" s="494"/>
      <c r="M30" s="494"/>
      <c r="N30" s="494"/>
      <c r="O30" s="494"/>
      <c r="P30" s="494"/>
      <c r="Q30" s="577"/>
    </row>
    <row r="31" spans="1:17">
      <c r="A31" s="574">
        <f>+A29+1</f>
        <v>18</v>
      </c>
      <c r="B31" s="575" t="s">
        <v>907</v>
      </c>
      <c r="C31" s="575"/>
      <c r="D31" s="575"/>
      <c r="E31" s="577"/>
      <c r="F31" s="577"/>
      <c r="G31" s="587">
        <f>P51</f>
        <v>0</v>
      </c>
      <c r="H31" s="570" t="str">
        <f>"From Line "&amp;A51&amp;P36</f>
        <v>From Line 36(n)</v>
      </c>
      <c r="I31" s="577"/>
      <c r="J31" s="577"/>
      <c r="K31" s="494"/>
      <c r="L31" s="494"/>
      <c r="M31" s="494"/>
      <c r="N31" s="494"/>
      <c r="O31" s="494"/>
      <c r="P31" s="494"/>
      <c r="Q31" s="577"/>
    </row>
    <row r="32" spans="1:17">
      <c r="A32" s="574">
        <f>+A31+1</f>
        <v>19</v>
      </c>
      <c r="B32" s="575" t="s">
        <v>908</v>
      </c>
      <c r="C32" s="575"/>
      <c r="D32" s="575"/>
      <c r="E32" s="577"/>
      <c r="F32" s="577"/>
      <c r="G32" s="587">
        <f>+(G22+G29)/2</f>
        <v>0</v>
      </c>
      <c r="H32" s="585"/>
      <c r="I32" s="577"/>
      <c r="J32" s="577"/>
      <c r="K32" s="494"/>
      <c r="L32" s="494"/>
      <c r="M32" s="494"/>
      <c r="N32" s="494"/>
      <c r="O32" s="494"/>
      <c r="P32" s="494"/>
      <c r="Q32" s="577"/>
    </row>
    <row r="33" spans="1:17" ht="13.5" thickBot="1">
      <c r="A33" s="574">
        <f>+A32+1</f>
        <v>20</v>
      </c>
      <c r="B33" s="575" t="s">
        <v>909</v>
      </c>
      <c r="C33" s="575"/>
      <c r="D33" s="575"/>
      <c r="E33" s="577"/>
      <c r="F33" s="577"/>
      <c r="G33" s="588">
        <f>+G31+G32</f>
        <v>0</v>
      </c>
      <c r="H33" s="570" t="s">
        <v>910</v>
      </c>
      <c r="I33" s="577"/>
      <c r="J33" s="577"/>
      <c r="K33" s="494"/>
      <c r="L33" s="494"/>
      <c r="M33" s="494"/>
      <c r="N33" s="494"/>
      <c r="O33" s="494"/>
      <c r="P33" s="494"/>
      <c r="Q33" s="577"/>
    </row>
    <row r="34" spans="1:17" ht="13.5" thickTop="1">
      <c r="A34" s="574"/>
      <c r="B34" s="582"/>
      <c r="C34" s="582"/>
      <c r="D34" s="582"/>
      <c r="E34" s="577"/>
      <c r="F34" s="589"/>
      <c r="G34" s="577"/>
      <c r="H34" s="577"/>
      <c r="I34" s="581"/>
      <c r="J34" s="585"/>
      <c r="K34" s="494"/>
      <c r="L34" s="494"/>
      <c r="M34" s="494"/>
      <c r="N34" s="494"/>
      <c r="O34" s="494"/>
      <c r="P34" s="915" t="s">
        <v>6</v>
      </c>
      <c r="Q34" s="577"/>
    </row>
    <row r="35" spans="1:17">
      <c r="A35" s="574">
        <f>A33+1</f>
        <v>21</v>
      </c>
      <c r="B35" s="582" t="s">
        <v>896</v>
      </c>
      <c r="C35" s="590"/>
      <c r="D35" s="568"/>
      <c r="E35" s="568"/>
      <c r="F35" s="568"/>
      <c r="G35" s="568"/>
      <c r="H35" s="568"/>
      <c r="I35" s="568"/>
      <c r="J35" s="567"/>
      <c r="K35" s="494" t="s">
        <v>911</v>
      </c>
      <c r="L35" s="494"/>
      <c r="M35" s="494"/>
      <c r="N35" s="494"/>
      <c r="O35" s="494"/>
      <c r="P35" s="494"/>
      <c r="Q35" s="567"/>
    </row>
    <row r="36" spans="1:17">
      <c r="A36" s="574"/>
      <c r="B36" s="509" t="s">
        <v>122</v>
      </c>
      <c r="C36" s="510" t="s">
        <v>123</v>
      </c>
      <c r="D36" s="591" t="s">
        <v>280</v>
      </c>
      <c r="E36" s="591" t="s">
        <v>124</v>
      </c>
      <c r="F36" s="591" t="s">
        <v>281</v>
      </c>
      <c r="G36" s="591" t="s">
        <v>127</v>
      </c>
      <c r="H36" s="591" t="s">
        <v>128</v>
      </c>
      <c r="I36" s="591" t="s">
        <v>129</v>
      </c>
      <c r="J36" s="567"/>
      <c r="K36" s="591" t="s">
        <v>130</v>
      </c>
      <c r="L36" s="591" t="s">
        <v>812</v>
      </c>
      <c r="M36" s="591" t="s">
        <v>856</v>
      </c>
      <c r="N36" s="591" t="s">
        <v>912</v>
      </c>
      <c r="O36" s="591" t="s">
        <v>913</v>
      </c>
      <c r="P36" s="591" t="s">
        <v>914</v>
      </c>
      <c r="Q36" s="567"/>
    </row>
    <row r="37" spans="1:17" ht="135">
      <c r="A37" s="580">
        <f>+A35+1</f>
        <v>22</v>
      </c>
      <c r="B37" s="592" t="s">
        <v>111</v>
      </c>
      <c r="C37" s="592" t="s">
        <v>915</v>
      </c>
      <c r="D37" s="593" t="s">
        <v>916</v>
      </c>
      <c r="E37" s="593" t="s">
        <v>917</v>
      </c>
      <c r="F37" s="593" t="s">
        <v>918</v>
      </c>
      <c r="G37" s="593" t="s">
        <v>919</v>
      </c>
      <c r="H37" s="593" t="s">
        <v>920</v>
      </c>
      <c r="I37" s="593" t="s">
        <v>921</v>
      </c>
      <c r="J37" s="567"/>
      <c r="K37" s="593" t="s">
        <v>922</v>
      </c>
      <c r="L37" s="593" t="s">
        <v>923</v>
      </c>
      <c r="M37" s="593" t="s">
        <v>924</v>
      </c>
      <c r="N37" s="593" t="s">
        <v>925</v>
      </c>
      <c r="O37" s="593" t="s">
        <v>926</v>
      </c>
      <c r="P37" s="593" t="s">
        <v>927</v>
      </c>
      <c r="Q37" s="567"/>
    </row>
    <row r="38" spans="1:17" ht="18">
      <c r="A38" s="594">
        <f t="shared" ref="A38:A52" si="1">+A37+1</f>
        <v>23</v>
      </c>
      <c r="B38" s="595"/>
      <c r="C38" s="595"/>
      <c r="D38" s="596" t="s">
        <v>928</v>
      </c>
      <c r="E38" s="596" t="s">
        <v>929</v>
      </c>
      <c r="F38" s="596"/>
      <c r="G38" s="596" t="s">
        <v>930</v>
      </c>
      <c r="H38" s="596" t="s">
        <v>931</v>
      </c>
      <c r="I38" s="596" t="s">
        <v>932</v>
      </c>
      <c r="J38" s="597"/>
      <c r="K38" s="596"/>
      <c r="L38" s="596" t="s">
        <v>933</v>
      </c>
      <c r="M38" s="596" t="s">
        <v>934</v>
      </c>
      <c r="N38" s="596" t="s">
        <v>935</v>
      </c>
      <c r="O38" s="596" t="s">
        <v>936</v>
      </c>
      <c r="P38" s="596" t="s">
        <v>937</v>
      </c>
      <c r="Q38" s="567"/>
    </row>
    <row r="39" spans="1:17">
      <c r="A39" s="580">
        <f t="shared" si="1"/>
        <v>24</v>
      </c>
      <c r="B39" s="598" t="s">
        <v>938</v>
      </c>
      <c r="C39" s="599" t="s">
        <v>546</v>
      </c>
      <c r="D39" s="600" t="s">
        <v>939</v>
      </c>
      <c r="E39" s="601">
        <v>0</v>
      </c>
      <c r="F39" s="602" t="s">
        <v>939</v>
      </c>
      <c r="G39" s="602">
        <f>F8</f>
        <v>365</v>
      </c>
      <c r="H39" s="603" t="s">
        <v>939</v>
      </c>
      <c r="I39" s="604">
        <f>E39</f>
        <v>0</v>
      </c>
      <c r="J39" s="567"/>
      <c r="K39" s="600" t="s">
        <v>939</v>
      </c>
      <c r="L39" s="600" t="s">
        <v>939</v>
      </c>
      <c r="M39" s="600" t="s">
        <v>939</v>
      </c>
      <c r="N39" s="600" t="s">
        <v>939</v>
      </c>
      <c r="O39" s="600" t="s">
        <v>939</v>
      </c>
      <c r="P39" s="584">
        <f>G21</f>
        <v>0</v>
      </c>
      <c r="Q39" s="567"/>
    </row>
    <row r="40" spans="1:17">
      <c r="A40" s="574">
        <f t="shared" si="1"/>
        <v>25</v>
      </c>
      <c r="B40" s="598" t="s">
        <v>940</v>
      </c>
      <c r="C40" s="599" t="s">
        <v>546</v>
      </c>
      <c r="D40" s="600">
        <v>0</v>
      </c>
      <c r="E40" s="604">
        <f>E39+D40</f>
        <v>0</v>
      </c>
      <c r="F40" s="605">
        <v>335</v>
      </c>
      <c r="G40" s="602">
        <f t="shared" ref="G40:G51" si="2">G39</f>
        <v>365</v>
      </c>
      <c r="H40" s="604">
        <f>IFERROR(D40*F40/G40,0)</f>
        <v>0</v>
      </c>
      <c r="I40" s="604">
        <f>+I39+H40</f>
        <v>0</v>
      </c>
      <c r="J40" s="567"/>
      <c r="K40" s="584">
        <v>0</v>
      </c>
      <c r="L40" s="604">
        <f>K40-D40</f>
        <v>0</v>
      </c>
      <c r="M40" s="604">
        <f t="shared" ref="M40:M51" si="3">IF(AND( D40&gt;=0, K40&gt;=0), IF( L40&gt;=0, H40, K40/ D40* H40), IF(AND( D40&lt;0, K40&lt;0), IF( L40&lt;0,H40, K40/ D40* H40),0))</f>
        <v>0</v>
      </c>
      <c r="N40" s="604">
        <f t="shared" ref="N40:N51" si="4">IF(AND( D40&gt;=0, K40&gt;=0), IF( L40&gt;=0, L40*50%,0), IF(AND( D40&lt;0, K40&lt;0),IF( L40&lt;0, L40*50%,0),0))</f>
        <v>0</v>
      </c>
      <c r="O40" s="604">
        <f t="shared" ref="O40:O51" si="5">IF(AND( D40&gt;=0, K40&lt;=0), K40*50%, IF(AND( D40&lt;0, K40&gt;=0), K40*50%,0))</f>
        <v>0</v>
      </c>
      <c r="P40" s="604">
        <f>P39+M40+N40+O40</f>
        <v>0</v>
      </c>
      <c r="Q40" s="567"/>
    </row>
    <row r="41" spans="1:17">
      <c r="A41" s="574">
        <f t="shared" si="1"/>
        <v>26</v>
      </c>
      <c r="B41" s="598" t="s">
        <v>140</v>
      </c>
      <c r="C41" s="599" t="s">
        <v>546</v>
      </c>
      <c r="D41" s="600">
        <v>0</v>
      </c>
      <c r="E41" s="604">
        <f t="shared" ref="E41:E51" si="6">E40+D41</f>
        <v>0</v>
      </c>
      <c r="F41" s="602">
        <v>307</v>
      </c>
      <c r="G41" s="602">
        <f t="shared" si="2"/>
        <v>365</v>
      </c>
      <c r="H41" s="604">
        <f t="shared" ref="H41:H51" si="7">IFERROR(D41*F41/G41,0)</f>
        <v>0</v>
      </c>
      <c r="I41" s="604">
        <f t="shared" ref="I41:I51" si="8">+I40+H41</f>
        <v>0</v>
      </c>
      <c r="J41" s="567"/>
      <c r="K41" s="584">
        <v>0</v>
      </c>
      <c r="L41" s="604">
        <f t="shared" ref="L41:L51" si="9">K41-D41</f>
        <v>0</v>
      </c>
      <c r="M41" s="604">
        <f t="shared" si="3"/>
        <v>0</v>
      </c>
      <c r="N41" s="604">
        <f t="shared" si="4"/>
        <v>0</v>
      </c>
      <c r="O41" s="604">
        <f t="shared" si="5"/>
        <v>0</v>
      </c>
      <c r="P41" s="604">
        <f t="shared" ref="P41:P51" si="10">P40+M41+N41+O41</f>
        <v>0</v>
      </c>
      <c r="Q41" s="567"/>
    </row>
    <row r="42" spans="1:17">
      <c r="A42" s="574">
        <f t="shared" si="1"/>
        <v>27</v>
      </c>
      <c r="B42" s="598" t="s">
        <v>941</v>
      </c>
      <c r="C42" s="599" t="s">
        <v>546</v>
      </c>
      <c r="D42" s="600">
        <v>0</v>
      </c>
      <c r="E42" s="604">
        <f t="shared" si="6"/>
        <v>0</v>
      </c>
      <c r="F42" s="602">
        <v>276</v>
      </c>
      <c r="G42" s="602">
        <f t="shared" si="2"/>
        <v>365</v>
      </c>
      <c r="H42" s="604">
        <f t="shared" si="7"/>
        <v>0</v>
      </c>
      <c r="I42" s="604">
        <f t="shared" si="8"/>
        <v>0</v>
      </c>
      <c r="J42" s="567"/>
      <c r="K42" s="584">
        <v>0</v>
      </c>
      <c r="L42" s="604">
        <f t="shared" si="9"/>
        <v>0</v>
      </c>
      <c r="M42" s="604">
        <f t="shared" si="3"/>
        <v>0</v>
      </c>
      <c r="N42" s="604">
        <f t="shared" si="4"/>
        <v>0</v>
      </c>
      <c r="O42" s="604">
        <f t="shared" si="5"/>
        <v>0</v>
      </c>
      <c r="P42" s="604">
        <f t="shared" si="10"/>
        <v>0</v>
      </c>
      <c r="Q42" s="567"/>
    </row>
    <row r="43" spans="1:17">
      <c r="A43" s="574">
        <f t="shared" si="1"/>
        <v>28</v>
      </c>
      <c r="B43" s="598" t="s">
        <v>142</v>
      </c>
      <c r="C43" s="599" t="s">
        <v>546</v>
      </c>
      <c r="D43" s="600">
        <v>0</v>
      </c>
      <c r="E43" s="604">
        <f t="shared" si="6"/>
        <v>0</v>
      </c>
      <c r="F43" s="602">
        <v>246</v>
      </c>
      <c r="G43" s="602">
        <f t="shared" si="2"/>
        <v>365</v>
      </c>
      <c r="H43" s="604">
        <f t="shared" si="7"/>
        <v>0</v>
      </c>
      <c r="I43" s="604">
        <f t="shared" si="8"/>
        <v>0</v>
      </c>
      <c r="J43" s="567"/>
      <c r="K43" s="584">
        <v>0</v>
      </c>
      <c r="L43" s="604">
        <f t="shared" si="9"/>
        <v>0</v>
      </c>
      <c r="M43" s="604">
        <f t="shared" si="3"/>
        <v>0</v>
      </c>
      <c r="N43" s="604">
        <f t="shared" si="4"/>
        <v>0</v>
      </c>
      <c r="O43" s="604">
        <f t="shared" si="5"/>
        <v>0</v>
      </c>
      <c r="P43" s="604">
        <f t="shared" si="10"/>
        <v>0</v>
      </c>
      <c r="Q43" s="567"/>
    </row>
    <row r="44" spans="1:17">
      <c r="A44" s="574">
        <f t="shared" si="1"/>
        <v>29</v>
      </c>
      <c r="B44" s="598" t="s">
        <v>143</v>
      </c>
      <c r="C44" s="599" t="s">
        <v>546</v>
      </c>
      <c r="D44" s="600">
        <v>0</v>
      </c>
      <c r="E44" s="604">
        <f t="shared" si="6"/>
        <v>0</v>
      </c>
      <c r="F44" s="602">
        <v>215</v>
      </c>
      <c r="G44" s="602">
        <f t="shared" si="2"/>
        <v>365</v>
      </c>
      <c r="H44" s="604">
        <f t="shared" si="7"/>
        <v>0</v>
      </c>
      <c r="I44" s="604">
        <f t="shared" si="8"/>
        <v>0</v>
      </c>
      <c r="J44" s="567"/>
      <c r="K44" s="584">
        <v>0</v>
      </c>
      <c r="L44" s="604">
        <f t="shared" si="9"/>
        <v>0</v>
      </c>
      <c r="M44" s="604">
        <f t="shared" si="3"/>
        <v>0</v>
      </c>
      <c r="N44" s="604">
        <f t="shared" si="4"/>
        <v>0</v>
      </c>
      <c r="O44" s="604">
        <f t="shared" si="5"/>
        <v>0</v>
      </c>
      <c r="P44" s="604">
        <f t="shared" si="10"/>
        <v>0</v>
      </c>
      <c r="Q44" s="567"/>
    </row>
    <row r="45" spans="1:17">
      <c r="A45" s="574">
        <f t="shared" si="1"/>
        <v>30</v>
      </c>
      <c r="B45" s="598" t="s">
        <v>144</v>
      </c>
      <c r="C45" s="599" t="s">
        <v>546</v>
      </c>
      <c r="D45" s="600">
        <v>0</v>
      </c>
      <c r="E45" s="604">
        <f t="shared" si="6"/>
        <v>0</v>
      </c>
      <c r="F45" s="602">
        <v>185</v>
      </c>
      <c r="G45" s="602">
        <f t="shared" si="2"/>
        <v>365</v>
      </c>
      <c r="H45" s="604">
        <f t="shared" si="7"/>
        <v>0</v>
      </c>
      <c r="I45" s="604">
        <f t="shared" si="8"/>
        <v>0</v>
      </c>
      <c r="J45" s="567"/>
      <c r="K45" s="584">
        <v>0</v>
      </c>
      <c r="L45" s="604">
        <f t="shared" si="9"/>
        <v>0</v>
      </c>
      <c r="M45" s="604">
        <f t="shared" si="3"/>
        <v>0</v>
      </c>
      <c r="N45" s="604">
        <f t="shared" si="4"/>
        <v>0</v>
      </c>
      <c r="O45" s="604">
        <f t="shared" si="5"/>
        <v>0</v>
      </c>
      <c r="P45" s="604">
        <f t="shared" si="10"/>
        <v>0</v>
      </c>
      <c r="Q45" s="567"/>
    </row>
    <row r="46" spans="1:17">
      <c r="A46" s="574">
        <f t="shared" si="1"/>
        <v>31</v>
      </c>
      <c r="B46" s="598" t="s">
        <v>145</v>
      </c>
      <c r="C46" s="599" t="s">
        <v>546</v>
      </c>
      <c r="D46" s="600">
        <v>0</v>
      </c>
      <c r="E46" s="604">
        <f t="shared" si="6"/>
        <v>0</v>
      </c>
      <c r="F46" s="602">
        <v>154</v>
      </c>
      <c r="G46" s="602">
        <f t="shared" si="2"/>
        <v>365</v>
      </c>
      <c r="H46" s="604">
        <f t="shared" si="7"/>
        <v>0</v>
      </c>
      <c r="I46" s="604">
        <f t="shared" si="8"/>
        <v>0</v>
      </c>
      <c r="J46" s="567"/>
      <c r="K46" s="584">
        <v>0</v>
      </c>
      <c r="L46" s="604">
        <f t="shared" si="9"/>
        <v>0</v>
      </c>
      <c r="M46" s="604">
        <f t="shared" si="3"/>
        <v>0</v>
      </c>
      <c r="N46" s="604">
        <f t="shared" si="4"/>
        <v>0</v>
      </c>
      <c r="O46" s="604">
        <f t="shared" si="5"/>
        <v>0</v>
      </c>
      <c r="P46" s="604">
        <f t="shared" si="10"/>
        <v>0</v>
      </c>
      <c r="Q46" s="567"/>
    </row>
    <row r="47" spans="1:17">
      <c r="A47" s="574">
        <f t="shared" si="1"/>
        <v>32</v>
      </c>
      <c r="B47" s="598" t="s">
        <v>942</v>
      </c>
      <c r="C47" s="599" t="s">
        <v>546</v>
      </c>
      <c r="D47" s="600">
        <v>0</v>
      </c>
      <c r="E47" s="604">
        <f t="shared" si="6"/>
        <v>0</v>
      </c>
      <c r="F47" s="602">
        <v>123</v>
      </c>
      <c r="G47" s="602">
        <f t="shared" si="2"/>
        <v>365</v>
      </c>
      <c r="H47" s="604">
        <f t="shared" si="7"/>
        <v>0</v>
      </c>
      <c r="I47" s="604">
        <f t="shared" si="8"/>
        <v>0</v>
      </c>
      <c r="J47" s="567"/>
      <c r="K47" s="584">
        <v>0</v>
      </c>
      <c r="L47" s="604">
        <f t="shared" si="9"/>
        <v>0</v>
      </c>
      <c r="M47" s="604">
        <f t="shared" si="3"/>
        <v>0</v>
      </c>
      <c r="N47" s="604">
        <f t="shared" si="4"/>
        <v>0</v>
      </c>
      <c r="O47" s="604">
        <f t="shared" si="5"/>
        <v>0</v>
      </c>
      <c r="P47" s="604">
        <f t="shared" si="10"/>
        <v>0</v>
      </c>
      <c r="Q47" s="567"/>
    </row>
    <row r="48" spans="1:17">
      <c r="A48" s="574">
        <f t="shared" si="1"/>
        <v>33</v>
      </c>
      <c r="B48" s="598" t="s">
        <v>147</v>
      </c>
      <c r="C48" s="599" t="s">
        <v>546</v>
      </c>
      <c r="D48" s="600">
        <v>0</v>
      </c>
      <c r="E48" s="604">
        <f t="shared" si="6"/>
        <v>0</v>
      </c>
      <c r="F48" s="602">
        <v>93</v>
      </c>
      <c r="G48" s="602">
        <f t="shared" si="2"/>
        <v>365</v>
      </c>
      <c r="H48" s="604">
        <f t="shared" si="7"/>
        <v>0</v>
      </c>
      <c r="I48" s="604">
        <f t="shared" si="8"/>
        <v>0</v>
      </c>
      <c r="J48" s="567"/>
      <c r="K48" s="584">
        <v>0</v>
      </c>
      <c r="L48" s="604">
        <f t="shared" si="9"/>
        <v>0</v>
      </c>
      <c r="M48" s="604">
        <f t="shared" si="3"/>
        <v>0</v>
      </c>
      <c r="N48" s="604">
        <f t="shared" si="4"/>
        <v>0</v>
      </c>
      <c r="O48" s="604">
        <f t="shared" si="5"/>
        <v>0</v>
      </c>
      <c r="P48" s="604">
        <f t="shared" si="10"/>
        <v>0</v>
      </c>
      <c r="Q48" s="567"/>
    </row>
    <row r="49" spans="1:17">
      <c r="A49" s="574">
        <f t="shared" si="1"/>
        <v>34</v>
      </c>
      <c r="B49" s="598" t="s">
        <v>148</v>
      </c>
      <c r="C49" s="599" t="s">
        <v>546</v>
      </c>
      <c r="D49" s="600">
        <v>0</v>
      </c>
      <c r="E49" s="604">
        <f t="shared" si="6"/>
        <v>0</v>
      </c>
      <c r="F49" s="602">
        <v>62</v>
      </c>
      <c r="G49" s="602">
        <f t="shared" si="2"/>
        <v>365</v>
      </c>
      <c r="H49" s="604">
        <f t="shared" si="7"/>
        <v>0</v>
      </c>
      <c r="I49" s="604">
        <f t="shared" si="8"/>
        <v>0</v>
      </c>
      <c r="J49" s="567"/>
      <c r="K49" s="584">
        <v>0</v>
      </c>
      <c r="L49" s="604">
        <f t="shared" si="9"/>
        <v>0</v>
      </c>
      <c r="M49" s="604">
        <f t="shared" si="3"/>
        <v>0</v>
      </c>
      <c r="N49" s="604">
        <f t="shared" si="4"/>
        <v>0</v>
      </c>
      <c r="O49" s="604">
        <f t="shared" si="5"/>
        <v>0</v>
      </c>
      <c r="P49" s="604">
        <f t="shared" si="10"/>
        <v>0</v>
      </c>
      <c r="Q49" s="567"/>
    </row>
    <row r="50" spans="1:17">
      <c r="A50" s="574">
        <f t="shared" si="1"/>
        <v>35</v>
      </c>
      <c r="B50" s="598" t="s">
        <v>149</v>
      </c>
      <c r="C50" s="599" t="s">
        <v>546</v>
      </c>
      <c r="D50" s="600">
        <v>0</v>
      </c>
      <c r="E50" s="604">
        <f t="shared" si="6"/>
        <v>0</v>
      </c>
      <c r="F50" s="602">
        <v>32</v>
      </c>
      <c r="G50" s="602">
        <f t="shared" si="2"/>
        <v>365</v>
      </c>
      <c r="H50" s="604">
        <f t="shared" si="7"/>
        <v>0</v>
      </c>
      <c r="I50" s="604">
        <f t="shared" si="8"/>
        <v>0</v>
      </c>
      <c r="J50" s="567"/>
      <c r="K50" s="584">
        <v>0</v>
      </c>
      <c r="L50" s="604">
        <f t="shared" si="9"/>
        <v>0</v>
      </c>
      <c r="M50" s="604">
        <f t="shared" si="3"/>
        <v>0</v>
      </c>
      <c r="N50" s="604">
        <f t="shared" si="4"/>
        <v>0</v>
      </c>
      <c r="O50" s="604">
        <f t="shared" si="5"/>
        <v>0</v>
      </c>
      <c r="P50" s="604">
        <f t="shared" si="10"/>
        <v>0</v>
      </c>
      <c r="Q50" s="567"/>
    </row>
    <row r="51" spans="1:17">
      <c r="A51" s="574">
        <f t="shared" si="1"/>
        <v>36</v>
      </c>
      <c r="B51" s="598" t="s">
        <v>150</v>
      </c>
      <c r="C51" s="599" t="s">
        <v>546</v>
      </c>
      <c r="D51" s="600">
        <v>0</v>
      </c>
      <c r="E51" s="604">
        <f t="shared" si="6"/>
        <v>0</v>
      </c>
      <c r="F51" s="602">
        <v>1</v>
      </c>
      <c r="G51" s="602">
        <f t="shared" si="2"/>
        <v>365</v>
      </c>
      <c r="H51" s="604">
        <f t="shared" si="7"/>
        <v>0</v>
      </c>
      <c r="I51" s="606">
        <f t="shared" si="8"/>
        <v>0</v>
      </c>
      <c r="J51" s="567"/>
      <c r="K51" s="584">
        <v>0</v>
      </c>
      <c r="L51" s="604">
        <f t="shared" si="9"/>
        <v>0</v>
      </c>
      <c r="M51" s="604">
        <f t="shared" si="3"/>
        <v>0</v>
      </c>
      <c r="N51" s="604">
        <f t="shared" si="4"/>
        <v>0</v>
      </c>
      <c r="O51" s="604">
        <f t="shared" si="5"/>
        <v>0</v>
      </c>
      <c r="P51" s="604">
        <f t="shared" si="10"/>
        <v>0</v>
      </c>
      <c r="Q51" s="567"/>
    </row>
    <row r="52" spans="1:17" ht="13.5" thickBot="1">
      <c r="A52" s="574">
        <f t="shared" si="1"/>
        <v>37</v>
      </c>
      <c r="B52" s="607" t="s">
        <v>943</v>
      </c>
      <c r="C52" s="608"/>
      <c r="D52" s="609">
        <f>SUM(D40:D51)</f>
        <v>0</v>
      </c>
      <c r="E52" s="610"/>
      <c r="F52" s="610"/>
      <c r="G52" s="610"/>
      <c r="H52" s="610"/>
      <c r="I52" s="604"/>
      <c r="J52" s="567"/>
      <c r="K52" s="611">
        <f>SUM(K40:K51)</f>
        <v>0</v>
      </c>
      <c r="L52" s="611">
        <f>SUM(L40:L51)</f>
        <v>0</v>
      </c>
      <c r="M52" s="567"/>
      <c r="N52" s="567"/>
      <c r="O52" s="567"/>
      <c r="P52" s="567"/>
      <c r="Q52" s="567"/>
    </row>
    <row r="53" spans="1:17" ht="13.5" thickTop="1">
      <c r="A53" s="574"/>
      <c r="B53" s="612"/>
      <c r="C53" s="612"/>
      <c r="D53" s="604"/>
      <c r="E53" s="613"/>
      <c r="F53" s="613"/>
      <c r="G53" s="613"/>
      <c r="H53" s="613"/>
      <c r="I53" s="604"/>
      <c r="J53" s="567"/>
      <c r="K53" s="614"/>
      <c r="L53" s="567"/>
      <c r="M53" s="567"/>
      <c r="N53" s="567"/>
      <c r="O53" s="567"/>
      <c r="P53" s="567"/>
      <c r="Q53" s="567"/>
    </row>
    <row r="54" spans="1:17" ht="12.75" customHeight="1">
      <c r="A54" s="580">
        <f>+A52+1</f>
        <v>38</v>
      </c>
      <c r="B54" s="978" t="s">
        <v>1144</v>
      </c>
      <c r="C54" s="978"/>
      <c r="D54" s="978"/>
      <c r="E54" s="978"/>
      <c r="F54" s="978"/>
      <c r="G54" s="978"/>
      <c r="H54" s="978"/>
      <c r="I54" s="978"/>
      <c r="J54" s="567"/>
      <c r="K54" s="567"/>
      <c r="L54" s="567"/>
      <c r="M54" s="567"/>
      <c r="N54" s="567"/>
      <c r="O54" s="567"/>
      <c r="P54" s="567"/>
      <c r="Q54" s="567"/>
    </row>
    <row r="55" spans="1:17">
      <c r="A55" s="574"/>
      <c r="B55" s="568"/>
      <c r="C55" s="568"/>
      <c r="D55" s="568"/>
      <c r="E55" s="568"/>
      <c r="F55" s="568"/>
      <c r="G55" s="568"/>
      <c r="H55" s="568"/>
      <c r="I55" s="568"/>
      <c r="J55" s="567"/>
      <c r="K55" s="567"/>
      <c r="L55" s="494"/>
      <c r="M55" s="494"/>
      <c r="N55" s="494"/>
      <c r="O55" s="494"/>
      <c r="P55" s="494"/>
      <c r="Q55" s="567"/>
    </row>
    <row r="56" spans="1:17">
      <c r="A56" s="574">
        <f>A54+1</f>
        <v>39</v>
      </c>
      <c r="B56" s="582" t="s">
        <v>944</v>
      </c>
      <c r="C56" s="582"/>
      <c r="D56" s="582"/>
      <c r="E56" s="582"/>
      <c r="F56" s="577"/>
      <c r="G56" s="577"/>
      <c r="H56" s="577"/>
      <c r="I56" s="581"/>
      <c r="J56" s="567"/>
      <c r="K56" s="567"/>
      <c r="L56" s="494"/>
      <c r="M56" s="494"/>
      <c r="N56" s="494"/>
      <c r="O56" s="494"/>
      <c r="P56" s="494"/>
      <c r="Q56" s="567"/>
    </row>
    <row r="57" spans="1:17">
      <c r="A57" s="574"/>
      <c r="B57" s="582"/>
      <c r="C57" s="582"/>
      <c r="D57" s="582"/>
      <c r="E57" s="582"/>
      <c r="F57" s="577"/>
      <c r="G57" s="577"/>
      <c r="H57" s="577"/>
      <c r="I57" s="581"/>
      <c r="J57" s="567"/>
      <c r="K57" s="567"/>
      <c r="L57" s="494"/>
      <c r="M57" s="494"/>
      <c r="N57" s="494"/>
      <c r="O57" s="494"/>
      <c r="P57" s="494"/>
      <c r="Q57" s="567"/>
    </row>
    <row r="58" spans="1:17" ht="27">
      <c r="A58" s="574">
        <f>A56+1</f>
        <v>40</v>
      </c>
      <c r="B58" s="582"/>
      <c r="C58" s="582"/>
      <c r="D58" s="582"/>
      <c r="E58" s="577"/>
      <c r="F58" s="577"/>
      <c r="G58" s="583" t="s">
        <v>897</v>
      </c>
      <c r="H58" s="577"/>
      <c r="I58" s="567"/>
      <c r="J58" s="567"/>
      <c r="K58" s="567"/>
      <c r="L58" s="494"/>
      <c r="M58" s="494"/>
      <c r="N58" s="494"/>
      <c r="O58" s="494"/>
      <c r="P58" s="494"/>
      <c r="Q58" s="567"/>
    </row>
    <row r="59" spans="1:17">
      <c r="A59" s="574">
        <f t="shared" ref="A59:A64" si="11">+A58+1</f>
        <v>41</v>
      </c>
      <c r="B59" s="575" t="s">
        <v>898</v>
      </c>
      <c r="C59" s="575"/>
      <c r="D59" s="575"/>
      <c r="E59" s="577"/>
      <c r="F59" s="577"/>
      <c r="G59" s="584">
        <v>0</v>
      </c>
      <c r="H59" s="585"/>
      <c r="I59" s="567"/>
      <c r="J59" s="567"/>
      <c r="K59" s="567"/>
      <c r="L59" s="494"/>
      <c r="M59" s="494"/>
      <c r="N59" s="494"/>
      <c r="O59" s="494"/>
      <c r="P59" s="494"/>
      <c r="Q59" s="567"/>
    </row>
    <row r="60" spans="1:17">
      <c r="A60" s="574">
        <f t="shared" si="11"/>
        <v>42</v>
      </c>
      <c r="B60" s="575" t="s">
        <v>899</v>
      </c>
      <c r="C60" s="575"/>
      <c r="D60" s="575"/>
      <c r="E60" s="577"/>
      <c r="F60" s="577"/>
      <c r="G60" s="584">
        <v>0</v>
      </c>
      <c r="H60" s="585"/>
      <c r="I60" s="567"/>
      <c r="J60" s="567"/>
      <c r="K60" s="567"/>
      <c r="L60" s="494"/>
      <c r="M60" s="494"/>
      <c r="N60" s="494"/>
      <c r="O60" s="494"/>
      <c r="P60" s="494"/>
      <c r="Q60" s="567"/>
    </row>
    <row r="61" spans="1:17">
      <c r="A61" s="574">
        <f t="shared" si="11"/>
        <v>43</v>
      </c>
      <c r="B61" s="575" t="s">
        <v>900</v>
      </c>
      <c r="C61" s="575"/>
      <c r="D61" s="575"/>
      <c r="E61" s="577"/>
      <c r="F61" s="577"/>
      <c r="G61" s="586">
        <v>0</v>
      </c>
      <c r="H61" s="585"/>
      <c r="I61" s="567"/>
      <c r="J61" s="567"/>
      <c r="K61" s="494"/>
      <c r="L61" s="494"/>
      <c r="M61" s="494"/>
      <c r="N61" s="494"/>
      <c r="O61" s="494"/>
      <c r="P61" s="494"/>
      <c r="Q61" s="567"/>
    </row>
    <row r="62" spans="1:17">
      <c r="A62" s="574">
        <f t="shared" si="11"/>
        <v>44</v>
      </c>
      <c r="B62" s="575" t="s">
        <v>901</v>
      </c>
      <c r="C62" s="575"/>
      <c r="D62" s="575"/>
      <c r="E62" s="577"/>
      <c r="F62" s="577"/>
      <c r="G62" s="587">
        <f>+G59-G61-G60</f>
        <v>0</v>
      </c>
      <c r="H62" s="585"/>
      <c r="I62" s="567"/>
      <c r="J62" s="567"/>
      <c r="K62" s="494"/>
      <c r="L62" s="494"/>
      <c r="M62" s="494"/>
      <c r="N62" s="494"/>
      <c r="O62" s="494"/>
      <c r="P62" s="494"/>
      <c r="Q62" s="567"/>
    </row>
    <row r="63" spans="1:17">
      <c r="A63" s="574">
        <f t="shared" si="11"/>
        <v>45</v>
      </c>
      <c r="B63" s="575" t="s">
        <v>902</v>
      </c>
      <c r="C63" s="575"/>
      <c r="D63" s="575"/>
      <c r="E63" s="577"/>
      <c r="F63" s="577"/>
      <c r="G63" s="586">
        <v>0</v>
      </c>
      <c r="H63" s="585"/>
      <c r="I63" s="567"/>
      <c r="J63" s="567"/>
      <c r="K63" s="494"/>
      <c r="L63" s="494"/>
      <c r="M63" s="494"/>
      <c r="N63" s="494"/>
      <c r="O63" s="494"/>
      <c r="P63" s="494"/>
      <c r="Q63" s="567"/>
    </row>
    <row r="64" spans="1:17" ht="13.5" thickBot="1">
      <c r="A64" s="574">
        <f t="shared" si="11"/>
        <v>46</v>
      </c>
      <c r="B64" s="575" t="s">
        <v>903</v>
      </c>
      <c r="C64" s="575"/>
      <c r="D64" s="575"/>
      <c r="E64" s="577"/>
      <c r="F64" s="577"/>
      <c r="G64" s="588">
        <f>+G62-G63</f>
        <v>0</v>
      </c>
      <c r="H64" s="585"/>
      <c r="I64" s="567"/>
      <c r="J64" s="567"/>
      <c r="K64" s="494"/>
      <c r="L64" s="494"/>
      <c r="M64" s="494"/>
      <c r="N64" s="494"/>
      <c r="O64" s="494"/>
      <c r="P64" s="494"/>
      <c r="Q64" s="567"/>
    </row>
    <row r="65" spans="1:17" ht="13.5" thickTop="1">
      <c r="A65" s="574"/>
      <c r="B65" s="575"/>
      <c r="C65" s="575"/>
      <c r="D65" s="575"/>
      <c r="E65" s="577"/>
      <c r="F65" s="577"/>
      <c r="G65" s="587"/>
      <c r="H65" s="585"/>
      <c r="I65" s="567"/>
      <c r="J65" s="567"/>
      <c r="K65" s="494"/>
      <c r="L65" s="494"/>
      <c r="M65" s="494"/>
      <c r="N65" s="494"/>
      <c r="O65" s="494"/>
      <c r="P65" s="494"/>
      <c r="Q65" s="567"/>
    </row>
    <row r="66" spans="1:17">
      <c r="A66" s="574">
        <f>A64+1</f>
        <v>47</v>
      </c>
      <c r="B66" s="575" t="s">
        <v>904</v>
      </c>
      <c r="C66" s="575"/>
      <c r="D66" s="575"/>
      <c r="E66" s="577"/>
      <c r="F66" s="577"/>
      <c r="G66" s="584">
        <v>0</v>
      </c>
      <c r="H66" s="585"/>
      <c r="I66" s="567"/>
      <c r="J66" s="567"/>
      <c r="K66" s="567"/>
      <c r="L66" s="567"/>
      <c r="M66" s="567"/>
      <c r="N66" s="567"/>
      <c r="O66" s="567"/>
      <c r="P66" s="567"/>
      <c r="Q66" s="567"/>
    </row>
    <row r="67" spans="1:17">
      <c r="A67" s="574">
        <f>+A66+1</f>
        <v>48</v>
      </c>
      <c r="B67" s="575" t="s">
        <v>899</v>
      </c>
      <c r="C67" s="575"/>
      <c r="D67" s="575"/>
      <c r="E67" s="577"/>
      <c r="F67" s="577"/>
      <c r="G67" s="584">
        <v>0</v>
      </c>
      <c r="H67" s="585"/>
      <c r="I67" s="567"/>
      <c r="J67" s="567"/>
      <c r="K67" s="567"/>
      <c r="L67" s="567"/>
      <c r="M67" s="567"/>
      <c r="N67" s="567"/>
      <c r="O67" s="567"/>
      <c r="P67" s="567"/>
      <c r="Q67" s="567"/>
    </row>
    <row r="68" spans="1:17">
      <c r="A68" s="574">
        <f>+A67+1</f>
        <v>49</v>
      </c>
      <c r="B68" s="575" t="s">
        <v>900</v>
      </c>
      <c r="C68" s="575"/>
      <c r="D68" s="575"/>
      <c r="E68" s="577"/>
      <c r="F68" s="577"/>
      <c r="G68" s="586">
        <v>0</v>
      </c>
      <c r="H68" s="585"/>
      <c r="I68" s="567"/>
      <c r="J68" s="567"/>
      <c r="K68" s="494"/>
      <c r="L68" s="494"/>
      <c r="M68" s="494"/>
      <c r="N68" s="494"/>
      <c r="O68" s="494"/>
      <c r="P68" s="494"/>
      <c r="Q68" s="567"/>
    </row>
    <row r="69" spans="1:17">
      <c r="A69" s="574">
        <f>+A68+1</f>
        <v>50</v>
      </c>
      <c r="B69" s="575" t="s">
        <v>901</v>
      </c>
      <c r="C69" s="575"/>
      <c r="D69" s="575"/>
      <c r="E69" s="577"/>
      <c r="F69" s="577"/>
      <c r="G69" s="587">
        <f>+G66-G68</f>
        <v>0</v>
      </c>
      <c r="H69" s="585"/>
      <c r="I69" s="567"/>
      <c r="J69" s="567"/>
      <c r="K69" s="494"/>
      <c r="L69" s="494"/>
      <c r="M69" s="494"/>
      <c r="N69" s="494"/>
      <c r="O69" s="494"/>
      <c r="P69" s="494"/>
      <c r="Q69" s="567"/>
    </row>
    <row r="70" spans="1:17">
      <c r="A70" s="574">
        <f>+A69+1</f>
        <v>51</v>
      </c>
      <c r="B70" s="575" t="s">
        <v>905</v>
      </c>
      <c r="C70" s="575"/>
      <c r="D70" s="575"/>
      <c r="E70" s="577"/>
      <c r="F70" s="577"/>
      <c r="G70" s="586">
        <v>0</v>
      </c>
      <c r="H70" s="585"/>
      <c r="I70" s="567"/>
      <c r="J70" s="567"/>
      <c r="K70" s="494"/>
      <c r="L70" s="494"/>
      <c r="M70" s="494"/>
      <c r="N70" s="494"/>
      <c r="O70" s="494"/>
      <c r="P70" s="494"/>
      <c r="Q70" s="567"/>
    </row>
    <row r="71" spans="1:17" ht="13.5" thickBot="1">
      <c r="A71" s="574">
        <f>+A70+1</f>
        <v>52</v>
      </c>
      <c r="B71" s="575" t="s">
        <v>906</v>
      </c>
      <c r="C71" s="575"/>
      <c r="D71" s="575"/>
      <c r="E71" s="577"/>
      <c r="F71" s="577"/>
      <c r="G71" s="588">
        <f>+G69-G70</f>
        <v>0</v>
      </c>
      <c r="H71" s="585"/>
      <c r="I71" s="567"/>
      <c r="J71" s="567"/>
      <c r="K71" s="494"/>
      <c r="L71" s="494"/>
      <c r="M71" s="494"/>
      <c r="N71" s="494"/>
      <c r="O71" s="494"/>
      <c r="P71" s="494"/>
      <c r="Q71" s="567"/>
    </row>
    <row r="72" spans="1:17" ht="13.5" thickTop="1">
      <c r="A72" s="574"/>
      <c r="B72" s="575"/>
      <c r="C72" s="575"/>
      <c r="D72" s="575"/>
      <c r="E72" s="577"/>
      <c r="F72" s="577"/>
      <c r="G72" s="587"/>
      <c r="H72" s="585"/>
      <c r="I72" s="567"/>
      <c r="J72" s="567"/>
      <c r="K72" s="494"/>
      <c r="L72" s="494"/>
      <c r="M72" s="494"/>
      <c r="N72" s="494"/>
      <c r="O72" s="494"/>
      <c r="P72" s="494"/>
      <c r="Q72" s="567"/>
    </row>
    <row r="73" spans="1:17">
      <c r="A73" s="574">
        <f>A71+1</f>
        <v>53</v>
      </c>
      <c r="B73" s="575" t="s">
        <v>907</v>
      </c>
      <c r="C73" s="575"/>
      <c r="D73" s="575"/>
      <c r="E73" s="577"/>
      <c r="F73" s="577"/>
      <c r="G73" s="587">
        <f>+P93</f>
        <v>0</v>
      </c>
      <c r="H73" s="570" t="str">
        <f>"From Line "&amp;A93&amp;P78</f>
        <v>From Line 70(n)</v>
      </c>
      <c r="I73" s="567"/>
      <c r="J73" s="567"/>
      <c r="K73" s="494"/>
      <c r="L73" s="494"/>
      <c r="M73" s="494"/>
      <c r="N73" s="494"/>
      <c r="O73" s="494"/>
      <c r="P73" s="494"/>
      <c r="Q73" s="567"/>
    </row>
    <row r="74" spans="1:17">
      <c r="A74" s="574">
        <f>+A73+1</f>
        <v>54</v>
      </c>
      <c r="B74" s="575" t="s">
        <v>908</v>
      </c>
      <c r="C74" s="575"/>
      <c r="D74" s="575"/>
      <c r="E74" s="577"/>
      <c r="F74" s="577"/>
      <c r="G74" s="587">
        <f>+(G64+G71)/2</f>
        <v>0</v>
      </c>
      <c r="H74" s="585"/>
      <c r="I74" s="567"/>
      <c r="J74" s="567"/>
      <c r="K74" s="494"/>
      <c r="L74" s="494"/>
      <c r="M74" s="494"/>
      <c r="N74" s="494"/>
      <c r="O74" s="494"/>
      <c r="P74" s="494"/>
      <c r="Q74" s="567"/>
    </row>
    <row r="75" spans="1:17" ht="13.5" thickBot="1">
      <c r="A75" s="574">
        <f>+A74+1</f>
        <v>55</v>
      </c>
      <c r="B75" s="575" t="s">
        <v>909</v>
      </c>
      <c r="C75" s="575"/>
      <c r="D75" s="575"/>
      <c r="E75" s="577"/>
      <c r="F75" s="577"/>
      <c r="G75" s="588">
        <f>+G73+G74</f>
        <v>0</v>
      </c>
      <c r="H75" s="570" t="s">
        <v>945</v>
      </c>
      <c r="I75" s="567"/>
      <c r="J75" s="567"/>
      <c r="K75" s="494"/>
      <c r="L75" s="494"/>
      <c r="M75" s="494"/>
      <c r="N75" s="494"/>
      <c r="O75" s="494"/>
      <c r="P75" s="494"/>
      <c r="Q75" s="567"/>
    </row>
    <row r="76" spans="1:17" ht="13.5" thickTop="1">
      <c r="A76" s="615"/>
      <c r="B76" s="567"/>
      <c r="C76" s="567"/>
      <c r="D76" s="567"/>
      <c r="E76" s="567"/>
      <c r="F76" s="567"/>
      <c r="G76" s="567"/>
      <c r="H76" s="567"/>
      <c r="I76" s="567"/>
      <c r="J76" s="567"/>
      <c r="K76" s="494"/>
      <c r="L76" s="494"/>
      <c r="M76" s="494"/>
      <c r="N76" s="494"/>
      <c r="O76" s="494"/>
      <c r="P76" s="915" t="s">
        <v>26</v>
      </c>
      <c r="Q76" s="567"/>
    </row>
    <row r="77" spans="1:17">
      <c r="A77" s="574">
        <f>A75+1</f>
        <v>56</v>
      </c>
      <c r="B77" s="582" t="s">
        <v>944</v>
      </c>
      <c r="C77" s="590"/>
      <c r="D77" s="568"/>
      <c r="E77" s="568"/>
      <c r="F77" s="568"/>
      <c r="G77" s="568"/>
      <c r="H77" s="568"/>
      <c r="I77" s="568"/>
      <c r="J77" s="567"/>
      <c r="K77" s="494" t="s">
        <v>911</v>
      </c>
      <c r="L77" s="494"/>
      <c r="M77" s="494"/>
      <c r="N77" s="494"/>
      <c r="O77" s="494"/>
      <c r="P77" s="494"/>
      <c r="Q77" s="567"/>
    </row>
    <row r="78" spans="1:17">
      <c r="A78" s="574"/>
      <c r="B78" s="509" t="s">
        <v>122</v>
      </c>
      <c r="C78" s="510" t="s">
        <v>123</v>
      </c>
      <c r="D78" s="591" t="s">
        <v>280</v>
      </c>
      <c r="E78" s="591" t="s">
        <v>124</v>
      </c>
      <c r="F78" s="591" t="s">
        <v>281</v>
      </c>
      <c r="G78" s="591" t="s">
        <v>127</v>
      </c>
      <c r="H78" s="591" t="s">
        <v>128</v>
      </c>
      <c r="I78" s="591" t="s">
        <v>129</v>
      </c>
      <c r="J78" s="567"/>
      <c r="K78" s="591" t="s">
        <v>130</v>
      </c>
      <c r="L78" s="591" t="s">
        <v>812</v>
      </c>
      <c r="M78" s="591" t="s">
        <v>856</v>
      </c>
      <c r="N78" s="591" t="s">
        <v>912</v>
      </c>
      <c r="O78" s="591" t="s">
        <v>913</v>
      </c>
      <c r="P78" s="591" t="s">
        <v>914</v>
      </c>
      <c r="Q78" s="567"/>
    </row>
    <row r="79" spans="1:17" ht="135">
      <c r="A79" s="580">
        <f>+A77+1</f>
        <v>57</v>
      </c>
      <c r="B79" s="592" t="s">
        <v>111</v>
      </c>
      <c r="C79" s="592" t="s">
        <v>915</v>
      </c>
      <c r="D79" s="593" t="s">
        <v>916</v>
      </c>
      <c r="E79" s="593" t="s">
        <v>917</v>
      </c>
      <c r="F79" s="593" t="s">
        <v>918</v>
      </c>
      <c r="G79" s="593" t="s">
        <v>919</v>
      </c>
      <c r="H79" s="593" t="s">
        <v>920</v>
      </c>
      <c r="I79" s="593" t="s">
        <v>921</v>
      </c>
      <c r="J79" s="567"/>
      <c r="K79" s="593" t="s">
        <v>922</v>
      </c>
      <c r="L79" s="593" t="s">
        <v>923</v>
      </c>
      <c r="M79" s="593" t="s">
        <v>924</v>
      </c>
      <c r="N79" s="593" t="s">
        <v>925</v>
      </c>
      <c r="O79" s="593" t="s">
        <v>926</v>
      </c>
      <c r="P79" s="593" t="s">
        <v>927</v>
      </c>
      <c r="Q79" s="567"/>
    </row>
    <row r="80" spans="1:17" ht="18">
      <c r="A80" s="594">
        <f t="shared" ref="A80:A94" si="12">+A79+1</f>
        <v>58</v>
      </c>
      <c r="B80" s="595"/>
      <c r="C80" s="595"/>
      <c r="D80" s="596" t="s">
        <v>928</v>
      </c>
      <c r="E80" s="596" t="s">
        <v>929</v>
      </c>
      <c r="F80" s="596"/>
      <c r="G80" s="596" t="s">
        <v>930</v>
      </c>
      <c r="H80" s="596" t="s">
        <v>931</v>
      </c>
      <c r="I80" s="596" t="s">
        <v>932</v>
      </c>
      <c r="J80" s="597"/>
      <c r="K80" s="596"/>
      <c r="L80" s="596" t="s">
        <v>933</v>
      </c>
      <c r="M80" s="596" t="s">
        <v>934</v>
      </c>
      <c r="N80" s="596" t="s">
        <v>935</v>
      </c>
      <c r="O80" s="596" t="s">
        <v>936</v>
      </c>
      <c r="P80" s="596" t="s">
        <v>937</v>
      </c>
      <c r="Q80" s="567"/>
    </row>
    <row r="81" spans="1:17">
      <c r="A81" s="574">
        <f>+A79+1</f>
        <v>58</v>
      </c>
      <c r="B81" s="598" t="s">
        <v>938</v>
      </c>
      <c r="C81" s="599" t="s">
        <v>546</v>
      </c>
      <c r="D81" s="600" t="s">
        <v>939</v>
      </c>
      <c r="E81" s="601">
        <v>0</v>
      </c>
      <c r="F81" s="602" t="s">
        <v>939</v>
      </c>
      <c r="G81" s="602">
        <f>F8</f>
        <v>365</v>
      </c>
      <c r="H81" s="603" t="s">
        <v>939</v>
      </c>
      <c r="I81" s="604">
        <f>E81</f>
        <v>0</v>
      </c>
      <c r="J81" s="567"/>
      <c r="K81" s="600"/>
      <c r="L81" s="600" t="s">
        <v>939</v>
      </c>
      <c r="M81" s="600" t="s">
        <v>939</v>
      </c>
      <c r="N81" s="600" t="s">
        <v>939</v>
      </c>
      <c r="O81" s="600" t="s">
        <v>939</v>
      </c>
      <c r="P81" s="584">
        <f>G63</f>
        <v>0</v>
      </c>
      <c r="Q81" s="567"/>
    </row>
    <row r="82" spans="1:17">
      <c r="A82" s="574">
        <f t="shared" si="12"/>
        <v>59</v>
      </c>
      <c r="B82" s="598" t="s">
        <v>940</v>
      </c>
      <c r="C82" s="599" t="s">
        <v>546</v>
      </c>
      <c r="D82" s="600">
        <v>0</v>
      </c>
      <c r="E82" s="604">
        <f>E81+D82</f>
        <v>0</v>
      </c>
      <c r="F82" s="605">
        <f>F40</f>
        <v>335</v>
      </c>
      <c r="G82" s="602">
        <f t="shared" ref="G82:G93" si="13">G81</f>
        <v>365</v>
      </c>
      <c r="H82" s="604">
        <f>IFERROR(D82*F82/G82,0)</f>
        <v>0</v>
      </c>
      <c r="I82" s="604">
        <f>+I81+H82</f>
        <v>0</v>
      </c>
      <c r="J82" s="567"/>
      <c r="K82" s="584">
        <v>0</v>
      </c>
      <c r="L82" s="604">
        <f t="shared" ref="L82:L93" si="14">K82-D82</f>
        <v>0</v>
      </c>
      <c r="M82" s="604">
        <f t="shared" ref="M82:M93" si="15">IF(AND( D82&gt;=0, K82&gt;=0), IF( L82&gt;=0, H82, K82/ D82* H82), IF(AND( D82&lt;0, K82&lt;0), IF( L82&lt;0,H82, K82/ D82* H82),0))</f>
        <v>0</v>
      </c>
      <c r="N82" s="604">
        <f t="shared" ref="N82:N93" si="16">IF(AND( D82&gt;=0, K82&gt;=0), IF( L82&gt;=0, L82*50%,0), IF(AND( D82&lt;0, K82&lt;0),IF( L82&lt;0, L82*50%,0),0))</f>
        <v>0</v>
      </c>
      <c r="O82" s="604">
        <f t="shared" ref="O82:O93" si="17">IF(AND( D82&gt;=0, K82&lt;=0), K82*50%, IF(AND( D82&lt;0, K82&gt;=0), K82*50%,0))</f>
        <v>0</v>
      </c>
      <c r="P82" s="604">
        <f t="shared" ref="P82:P93" si="18">P81+M82+N82+O82</f>
        <v>0</v>
      </c>
      <c r="Q82" s="567"/>
    </row>
    <row r="83" spans="1:17">
      <c r="A83" s="574">
        <f t="shared" si="12"/>
        <v>60</v>
      </c>
      <c r="B83" s="598" t="s">
        <v>140</v>
      </c>
      <c r="C83" s="599" t="s">
        <v>546</v>
      </c>
      <c r="D83" s="600">
        <v>0</v>
      </c>
      <c r="E83" s="604">
        <f t="shared" ref="E83:E93" si="19">E82+D83</f>
        <v>0</v>
      </c>
      <c r="F83" s="602">
        <v>307</v>
      </c>
      <c r="G83" s="602">
        <f t="shared" si="13"/>
        <v>365</v>
      </c>
      <c r="H83" s="604">
        <f t="shared" ref="H83:H93" si="20">IFERROR(D83*F83/G83,0)</f>
        <v>0</v>
      </c>
      <c r="I83" s="604">
        <f t="shared" ref="I83:I93" si="21">+I82+H83</f>
        <v>0</v>
      </c>
      <c r="J83" s="567"/>
      <c r="K83" s="584">
        <v>0</v>
      </c>
      <c r="L83" s="604">
        <f t="shared" si="14"/>
        <v>0</v>
      </c>
      <c r="M83" s="604">
        <f t="shared" si="15"/>
        <v>0</v>
      </c>
      <c r="N83" s="604">
        <f t="shared" si="16"/>
        <v>0</v>
      </c>
      <c r="O83" s="604">
        <f t="shared" si="17"/>
        <v>0</v>
      </c>
      <c r="P83" s="604">
        <f t="shared" si="18"/>
        <v>0</v>
      </c>
      <c r="Q83" s="567"/>
    </row>
    <row r="84" spans="1:17">
      <c r="A84" s="574">
        <f t="shared" si="12"/>
        <v>61</v>
      </c>
      <c r="B84" s="598" t="s">
        <v>941</v>
      </c>
      <c r="C84" s="599" t="s">
        <v>546</v>
      </c>
      <c r="D84" s="600">
        <v>0</v>
      </c>
      <c r="E84" s="604">
        <f t="shared" si="19"/>
        <v>0</v>
      </c>
      <c r="F84" s="602">
        <v>276</v>
      </c>
      <c r="G84" s="602">
        <f t="shared" si="13"/>
        <v>365</v>
      </c>
      <c r="H84" s="604">
        <f t="shared" si="20"/>
        <v>0</v>
      </c>
      <c r="I84" s="604">
        <f t="shared" si="21"/>
        <v>0</v>
      </c>
      <c r="J84" s="567"/>
      <c r="K84" s="584">
        <v>0</v>
      </c>
      <c r="L84" s="604">
        <f t="shared" si="14"/>
        <v>0</v>
      </c>
      <c r="M84" s="604">
        <f t="shared" si="15"/>
        <v>0</v>
      </c>
      <c r="N84" s="604">
        <f t="shared" si="16"/>
        <v>0</v>
      </c>
      <c r="O84" s="604">
        <f t="shared" si="17"/>
        <v>0</v>
      </c>
      <c r="P84" s="604">
        <f t="shared" si="18"/>
        <v>0</v>
      </c>
      <c r="Q84" s="567"/>
    </row>
    <row r="85" spans="1:17">
      <c r="A85" s="574">
        <f t="shared" si="12"/>
        <v>62</v>
      </c>
      <c r="B85" s="598" t="s">
        <v>142</v>
      </c>
      <c r="C85" s="599" t="s">
        <v>546</v>
      </c>
      <c r="D85" s="600">
        <v>0</v>
      </c>
      <c r="E85" s="604">
        <f t="shared" si="19"/>
        <v>0</v>
      </c>
      <c r="F85" s="602">
        <v>246</v>
      </c>
      <c r="G85" s="602">
        <f t="shared" si="13"/>
        <v>365</v>
      </c>
      <c r="H85" s="604">
        <f t="shared" si="20"/>
        <v>0</v>
      </c>
      <c r="I85" s="604">
        <f t="shared" si="21"/>
        <v>0</v>
      </c>
      <c r="J85" s="567"/>
      <c r="K85" s="584">
        <v>0</v>
      </c>
      <c r="L85" s="604">
        <f t="shared" si="14"/>
        <v>0</v>
      </c>
      <c r="M85" s="604">
        <f t="shared" si="15"/>
        <v>0</v>
      </c>
      <c r="N85" s="604">
        <f t="shared" si="16"/>
        <v>0</v>
      </c>
      <c r="O85" s="604">
        <f t="shared" si="17"/>
        <v>0</v>
      </c>
      <c r="P85" s="604">
        <f t="shared" si="18"/>
        <v>0</v>
      </c>
      <c r="Q85" s="567"/>
    </row>
    <row r="86" spans="1:17">
      <c r="A86" s="574">
        <f t="shared" si="12"/>
        <v>63</v>
      </c>
      <c r="B86" s="598" t="s">
        <v>143</v>
      </c>
      <c r="C86" s="599" t="s">
        <v>546</v>
      </c>
      <c r="D86" s="600">
        <v>0</v>
      </c>
      <c r="E86" s="604">
        <f t="shared" si="19"/>
        <v>0</v>
      </c>
      <c r="F86" s="602">
        <v>215</v>
      </c>
      <c r="G86" s="602">
        <f t="shared" si="13"/>
        <v>365</v>
      </c>
      <c r="H86" s="604">
        <f t="shared" si="20"/>
        <v>0</v>
      </c>
      <c r="I86" s="604">
        <f t="shared" si="21"/>
        <v>0</v>
      </c>
      <c r="J86" s="567"/>
      <c r="K86" s="584">
        <v>0</v>
      </c>
      <c r="L86" s="604">
        <f t="shared" si="14"/>
        <v>0</v>
      </c>
      <c r="M86" s="604">
        <f t="shared" si="15"/>
        <v>0</v>
      </c>
      <c r="N86" s="604">
        <f t="shared" si="16"/>
        <v>0</v>
      </c>
      <c r="O86" s="604">
        <f t="shared" si="17"/>
        <v>0</v>
      </c>
      <c r="P86" s="604">
        <f t="shared" si="18"/>
        <v>0</v>
      </c>
      <c r="Q86" s="567"/>
    </row>
    <row r="87" spans="1:17">
      <c r="A87" s="574">
        <f t="shared" si="12"/>
        <v>64</v>
      </c>
      <c r="B87" s="598" t="s">
        <v>144</v>
      </c>
      <c r="C87" s="599" t="s">
        <v>546</v>
      </c>
      <c r="D87" s="600">
        <v>0</v>
      </c>
      <c r="E87" s="604">
        <f t="shared" si="19"/>
        <v>0</v>
      </c>
      <c r="F87" s="602">
        <v>185</v>
      </c>
      <c r="G87" s="602">
        <f t="shared" si="13"/>
        <v>365</v>
      </c>
      <c r="H87" s="604">
        <f t="shared" si="20"/>
        <v>0</v>
      </c>
      <c r="I87" s="604">
        <f t="shared" si="21"/>
        <v>0</v>
      </c>
      <c r="J87" s="567"/>
      <c r="K87" s="584">
        <v>0</v>
      </c>
      <c r="L87" s="604">
        <f t="shared" si="14"/>
        <v>0</v>
      </c>
      <c r="M87" s="604">
        <f t="shared" si="15"/>
        <v>0</v>
      </c>
      <c r="N87" s="604">
        <f t="shared" si="16"/>
        <v>0</v>
      </c>
      <c r="O87" s="604">
        <f t="shared" si="17"/>
        <v>0</v>
      </c>
      <c r="P87" s="604">
        <f t="shared" si="18"/>
        <v>0</v>
      </c>
      <c r="Q87" s="567"/>
    </row>
    <row r="88" spans="1:17">
      <c r="A88" s="574">
        <f t="shared" si="12"/>
        <v>65</v>
      </c>
      <c r="B88" s="598" t="s">
        <v>145</v>
      </c>
      <c r="C88" s="599" t="s">
        <v>546</v>
      </c>
      <c r="D88" s="600">
        <v>0</v>
      </c>
      <c r="E88" s="604">
        <f t="shared" si="19"/>
        <v>0</v>
      </c>
      <c r="F88" s="602">
        <v>154</v>
      </c>
      <c r="G88" s="602">
        <f t="shared" si="13"/>
        <v>365</v>
      </c>
      <c r="H88" s="604">
        <f t="shared" si="20"/>
        <v>0</v>
      </c>
      <c r="I88" s="604">
        <f t="shared" si="21"/>
        <v>0</v>
      </c>
      <c r="J88" s="567"/>
      <c r="K88" s="584">
        <v>0</v>
      </c>
      <c r="L88" s="604">
        <f t="shared" si="14"/>
        <v>0</v>
      </c>
      <c r="M88" s="604">
        <f t="shared" si="15"/>
        <v>0</v>
      </c>
      <c r="N88" s="604">
        <f t="shared" si="16"/>
        <v>0</v>
      </c>
      <c r="O88" s="604">
        <f t="shared" si="17"/>
        <v>0</v>
      </c>
      <c r="P88" s="604">
        <f t="shared" si="18"/>
        <v>0</v>
      </c>
      <c r="Q88" s="567"/>
    </row>
    <row r="89" spans="1:17">
      <c r="A89" s="574">
        <f t="shared" si="12"/>
        <v>66</v>
      </c>
      <c r="B89" s="598" t="s">
        <v>942</v>
      </c>
      <c r="C89" s="599" t="s">
        <v>546</v>
      </c>
      <c r="D89" s="600">
        <v>0</v>
      </c>
      <c r="E89" s="604">
        <f t="shared" si="19"/>
        <v>0</v>
      </c>
      <c r="F89" s="602">
        <v>123</v>
      </c>
      <c r="G89" s="602">
        <f t="shared" si="13"/>
        <v>365</v>
      </c>
      <c r="H89" s="604">
        <f t="shared" si="20"/>
        <v>0</v>
      </c>
      <c r="I89" s="604">
        <f t="shared" si="21"/>
        <v>0</v>
      </c>
      <c r="J89" s="567"/>
      <c r="K89" s="584">
        <v>0</v>
      </c>
      <c r="L89" s="604">
        <f t="shared" si="14"/>
        <v>0</v>
      </c>
      <c r="M89" s="604">
        <f t="shared" si="15"/>
        <v>0</v>
      </c>
      <c r="N89" s="604">
        <f t="shared" si="16"/>
        <v>0</v>
      </c>
      <c r="O89" s="604">
        <f t="shared" si="17"/>
        <v>0</v>
      </c>
      <c r="P89" s="604">
        <f t="shared" si="18"/>
        <v>0</v>
      </c>
      <c r="Q89" s="567"/>
    </row>
    <row r="90" spans="1:17">
      <c r="A90" s="574">
        <f t="shared" si="12"/>
        <v>67</v>
      </c>
      <c r="B90" s="598" t="s">
        <v>147</v>
      </c>
      <c r="C90" s="599" t="s">
        <v>546</v>
      </c>
      <c r="D90" s="600">
        <v>0</v>
      </c>
      <c r="E90" s="604">
        <f t="shared" si="19"/>
        <v>0</v>
      </c>
      <c r="F90" s="602">
        <v>93</v>
      </c>
      <c r="G90" s="602">
        <f t="shared" si="13"/>
        <v>365</v>
      </c>
      <c r="H90" s="604">
        <f t="shared" si="20"/>
        <v>0</v>
      </c>
      <c r="I90" s="604">
        <f t="shared" si="21"/>
        <v>0</v>
      </c>
      <c r="J90" s="567"/>
      <c r="K90" s="584">
        <v>0</v>
      </c>
      <c r="L90" s="604">
        <f t="shared" si="14"/>
        <v>0</v>
      </c>
      <c r="M90" s="604">
        <f t="shared" si="15"/>
        <v>0</v>
      </c>
      <c r="N90" s="604">
        <f t="shared" si="16"/>
        <v>0</v>
      </c>
      <c r="O90" s="604">
        <f t="shared" si="17"/>
        <v>0</v>
      </c>
      <c r="P90" s="604">
        <f t="shared" si="18"/>
        <v>0</v>
      </c>
      <c r="Q90" s="567"/>
    </row>
    <row r="91" spans="1:17">
      <c r="A91" s="574">
        <f t="shared" si="12"/>
        <v>68</v>
      </c>
      <c r="B91" s="598" t="s">
        <v>148</v>
      </c>
      <c r="C91" s="599" t="s">
        <v>546</v>
      </c>
      <c r="D91" s="600">
        <v>0</v>
      </c>
      <c r="E91" s="604">
        <f t="shared" si="19"/>
        <v>0</v>
      </c>
      <c r="F91" s="602">
        <v>62</v>
      </c>
      <c r="G91" s="602">
        <f t="shared" si="13"/>
        <v>365</v>
      </c>
      <c r="H91" s="604">
        <f t="shared" si="20"/>
        <v>0</v>
      </c>
      <c r="I91" s="604">
        <f t="shared" si="21"/>
        <v>0</v>
      </c>
      <c r="J91" s="567"/>
      <c r="K91" s="584">
        <v>0</v>
      </c>
      <c r="L91" s="604">
        <f t="shared" si="14"/>
        <v>0</v>
      </c>
      <c r="M91" s="604">
        <f t="shared" si="15"/>
        <v>0</v>
      </c>
      <c r="N91" s="604">
        <f t="shared" si="16"/>
        <v>0</v>
      </c>
      <c r="O91" s="604">
        <f t="shared" si="17"/>
        <v>0</v>
      </c>
      <c r="P91" s="604">
        <f t="shared" si="18"/>
        <v>0</v>
      </c>
      <c r="Q91" s="567"/>
    </row>
    <row r="92" spans="1:17">
      <c r="A92" s="574">
        <f t="shared" si="12"/>
        <v>69</v>
      </c>
      <c r="B92" s="598" t="s">
        <v>149</v>
      </c>
      <c r="C92" s="599" t="s">
        <v>546</v>
      </c>
      <c r="D92" s="600">
        <v>0</v>
      </c>
      <c r="E92" s="604">
        <f t="shared" si="19"/>
        <v>0</v>
      </c>
      <c r="F92" s="602">
        <v>32</v>
      </c>
      <c r="G92" s="602">
        <f t="shared" si="13"/>
        <v>365</v>
      </c>
      <c r="H92" s="604">
        <f t="shared" si="20"/>
        <v>0</v>
      </c>
      <c r="I92" s="604">
        <f t="shared" si="21"/>
        <v>0</v>
      </c>
      <c r="J92" s="567"/>
      <c r="K92" s="584">
        <v>0</v>
      </c>
      <c r="L92" s="604">
        <f t="shared" si="14"/>
        <v>0</v>
      </c>
      <c r="M92" s="604">
        <f t="shared" si="15"/>
        <v>0</v>
      </c>
      <c r="N92" s="604">
        <f t="shared" si="16"/>
        <v>0</v>
      </c>
      <c r="O92" s="604">
        <f t="shared" si="17"/>
        <v>0</v>
      </c>
      <c r="P92" s="604">
        <f t="shared" si="18"/>
        <v>0</v>
      </c>
      <c r="Q92" s="567"/>
    </row>
    <row r="93" spans="1:17">
      <c r="A93" s="574">
        <f t="shared" si="12"/>
        <v>70</v>
      </c>
      <c r="B93" s="598" t="s">
        <v>150</v>
      </c>
      <c r="C93" s="599" t="s">
        <v>546</v>
      </c>
      <c r="D93" s="600">
        <v>0</v>
      </c>
      <c r="E93" s="604">
        <f t="shared" si="19"/>
        <v>0</v>
      </c>
      <c r="F93" s="602">
        <v>1</v>
      </c>
      <c r="G93" s="602">
        <f t="shared" si="13"/>
        <v>365</v>
      </c>
      <c r="H93" s="604">
        <f t="shared" si="20"/>
        <v>0</v>
      </c>
      <c r="I93" s="606">
        <f t="shared" si="21"/>
        <v>0</v>
      </c>
      <c r="J93" s="567"/>
      <c r="K93" s="584">
        <v>0</v>
      </c>
      <c r="L93" s="604">
        <f t="shared" si="14"/>
        <v>0</v>
      </c>
      <c r="M93" s="604">
        <f t="shared" si="15"/>
        <v>0</v>
      </c>
      <c r="N93" s="604">
        <f t="shared" si="16"/>
        <v>0</v>
      </c>
      <c r="O93" s="604">
        <f t="shared" si="17"/>
        <v>0</v>
      </c>
      <c r="P93" s="604">
        <f t="shared" si="18"/>
        <v>0</v>
      </c>
      <c r="Q93" s="567"/>
    </row>
    <row r="94" spans="1:17" ht="13.5" thickBot="1">
      <c r="A94" s="574">
        <f t="shared" si="12"/>
        <v>71</v>
      </c>
      <c r="B94" s="607" t="s">
        <v>943</v>
      </c>
      <c r="C94" s="608"/>
      <c r="D94" s="609">
        <f>SUM(D82:D93)</f>
        <v>0</v>
      </c>
      <c r="E94" s="610"/>
      <c r="F94" s="610"/>
      <c r="G94" s="610"/>
      <c r="H94" s="610"/>
      <c r="I94" s="604"/>
      <c r="J94" s="567"/>
      <c r="K94" s="611">
        <f>SUM(K82:K93)</f>
        <v>0</v>
      </c>
      <c r="L94" s="611">
        <f>SUM(L82:L93)</f>
        <v>0</v>
      </c>
      <c r="M94" s="567"/>
      <c r="N94" s="567"/>
      <c r="O94" s="567"/>
      <c r="P94" s="567"/>
      <c r="Q94" s="567"/>
    </row>
    <row r="95" spans="1:17" ht="13.5" thickTop="1">
      <c r="A95" s="574"/>
      <c r="B95" s="568"/>
      <c r="C95" s="568"/>
      <c r="D95" s="568"/>
      <c r="E95" s="568"/>
      <c r="F95" s="568"/>
      <c r="G95" s="568"/>
      <c r="H95" s="568"/>
      <c r="I95" s="568"/>
      <c r="J95" s="567"/>
      <c r="K95" s="614"/>
      <c r="L95" s="567"/>
      <c r="M95" s="567"/>
      <c r="N95" s="567"/>
      <c r="O95" s="567"/>
      <c r="P95" s="567"/>
      <c r="Q95" s="567"/>
    </row>
    <row r="96" spans="1:17" ht="12.75" customHeight="1">
      <c r="A96" s="580">
        <f>+A94+1</f>
        <v>72</v>
      </c>
      <c r="B96" s="978" t="s">
        <v>1145</v>
      </c>
      <c r="C96" s="978"/>
      <c r="D96" s="978"/>
      <c r="E96" s="978"/>
      <c r="F96" s="978"/>
      <c r="G96" s="978"/>
      <c r="H96" s="978"/>
      <c r="I96" s="978"/>
      <c r="J96" s="567"/>
      <c r="K96" s="494"/>
      <c r="L96" s="494"/>
      <c r="M96" s="494"/>
      <c r="N96" s="494"/>
      <c r="O96" s="494"/>
      <c r="P96" s="494"/>
      <c r="Q96" s="567"/>
    </row>
    <row r="97" spans="1:17">
      <c r="A97" s="616"/>
      <c r="B97" s="617"/>
      <c r="C97" s="617"/>
      <c r="D97" s="617"/>
      <c r="E97" s="617"/>
      <c r="F97" s="617"/>
      <c r="G97" s="617"/>
      <c r="H97" s="617"/>
      <c r="I97" s="617"/>
      <c r="J97" s="567"/>
      <c r="K97" s="494"/>
      <c r="L97" s="494"/>
      <c r="M97" s="494"/>
      <c r="N97" s="494"/>
      <c r="O97" s="494"/>
      <c r="P97" s="494"/>
      <c r="Q97" s="567"/>
    </row>
    <row r="98" spans="1:17" ht="57" customHeight="1">
      <c r="A98" s="496">
        <f>A96+1</f>
        <v>73</v>
      </c>
      <c r="B98" s="970" t="s">
        <v>988</v>
      </c>
      <c r="C98" s="970"/>
      <c r="D98" s="970"/>
      <c r="E98" s="970"/>
      <c r="F98" s="970"/>
      <c r="G98" s="970"/>
      <c r="H98" s="970"/>
      <c r="I98" s="970"/>
      <c r="J98" s="618"/>
      <c r="K98" s="494"/>
      <c r="L98" s="494"/>
      <c r="M98" s="494"/>
      <c r="N98" s="494"/>
      <c r="O98" s="494"/>
      <c r="P98" s="494"/>
      <c r="Q98" s="567"/>
    </row>
    <row r="99" spans="1:17">
      <c r="A99" s="616"/>
      <c r="B99" s="617"/>
      <c r="C99" s="617"/>
      <c r="D99" s="617"/>
      <c r="E99" s="617"/>
      <c r="F99" s="617"/>
      <c r="G99" s="617"/>
      <c r="H99" s="617"/>
      <c r="I99" s="617"/>
      <c r="J99" s="567"/>
      <c r="K99" s="494"/>
      <c r="L99" s="494"/>
      <c r="M99" s="494"/>
      <c r="N99" s="494"/>
      <c r="O99" s="494"/>
      <c r="P99" s="494"/>
      <c r="Q99" s="567"/>
    </row>
    <row r="100" spans="1:17" ht="39" customHeight="1">
      <c r="A100" s="496">
        <f>+A98+1</f>
        <v>74</v>
      </c>
      <c r="B100" s="970" t="s">
        <v>989</v>
      </c>
      <c r="C100" s="970"/>
      <c r="D100" s="970"/>
      <c r="E100" s="970"/>
      <c r="F100" s="970"/>
      <c r="G100" s="970"/>
      <c r="H100" s="970"/>
      <c r="I100" s="970"/>
      <c r="J100" s="618"/>
      <c r="K100" s="494"/>
      <c r="L100" s="494"/>
      <c r="M100" s="494"/>
      <c r="N100" s="494"/>
      <c r="O100" s="494"/>
      <c r="P100" s="494"/>
      <c r="Q100" s="567"/>
    </row>
    <row r="101" spans="1:17">
      <c r="A101" s="616"/>
      <c r="B101" s="617"/>
      <c r="C101" s="617"/>
      <c r="D101" s="617"/>
      <c r="E101" s="617"/>
      <c r="F101" s="617"/>
      <c r="G101" s="617"/>
      <c r="H101" s="617"/>
      <c r="I101" s="617"/>
      <c r="J101" s="567"/>
      <c r="K101" s="494"/>
      <c r="L101" s="494"/>
      <c r="M101" s="494"/>
      <c r="N101" s="494"/>
      <c r="O101" s="494"/>
      <c r="P101" s="494"/>
      <c r="Q101" s="567"/>
    </row>
    <row r="102" spans="1:17" ht="39.75" customHeight="1">
      <c r="A102" s="496">
        <f>+A100+1</f>
        <v>75</v>
      </c>
      <c r="B102" s="970" t="s">
        <v>990</v>
      </c>
      <c r="C102" s="970"/>
      <c r="D102" s="970"/>
      <c r="E102" s="970"/>
      <c r="F102" s="970"/>
      <c r="G102" s="970"/>
      <c r="H102" s="970"/>
      <c r="I102" s="970"/>
      <c r="J102" s="618"/>
      <c r="K102" s="494"/>
      <c r="L102" s="494"/>
      <c r="M102" s="494"/>
      <c r="N102" s="494"/>
      <c r="O102" s="494"/>
      <c r="P102" s="494"/>
      <c r="Q102" s="567"/>
    </row>
    <row r="103" spans="1:17">
      <c r="A103" s="496"/>
      <c r="B103" s="545"/>
      <c r="C103" s="545"/>
      <c r="D103" s="545"/>
      <c r="E103" s="545"/>
      <c r="F103" s="545"/>
      <c r="G103" s="545"/>
      <c r="H103" s="545"/>
      <c r="I103" s="545"/>
      <c r="J103" s="619"/>
      <c r="K103" s="494"/>
      <c r="L103" s="494"/>
      <c r="M103" s="494"/>
      <c r="N103" s="494"/>
      <c r="O103" s="494"/>
      <c r="P103" s="494"/>
      <c r="Q103" s="567"/>
    </row>
    <row r="104" spans="1:17" ht="48" customHeight="1">
      <c r="A104" s="496">
        <f>+A102+1</f>
        <v>76</v>
      </c>
      <c r="B104" s="970" t="s">
        <v>991</v>
      </c>
      <c r="C104" s="970"/>
      <c r="D104" s="970"/>
      <c r="E104" s="970"/>
      <c r="F104" s="970"/>
      <c r="G104" s="970"/>
      <c r="H104" s="970"/>
      <c r="I104" s="970"/>
      <c r="J104" s="618"/>
      <c r="K104" s="494"/>
      <c r="L104" s="494"/>
      <c r="M104" s="494"/>
      <c r="N104" s="494"/>
      <c r="O104" s="494"/>
      <c r="P104" s="494"/>
      <c r="Q104" s="567"/>
    </row>
    <row r="105" spans="1:17">
      <c r="A105" s="616"/>
      <c r="B105" s="617"/>
      <c r="C105" s="617"/>
      <c r="D105" s="617"/>
      <c r="E105" s="617"/>
      <c r="F105" s="617"/>
      <c r="G105" s="617"/>
      <c r="H105" s="617"/>
      <c r="I105" s="617"/>
      <c r="J105" s="567"/>
      <c r="K105" s="494"/>
      <c r="L105" s="494"/>
      <c r="M105" s="494"/>
      <c r="N105" s="494"/>
      <c r="O105" s="494"/>
      <c r="P105" s="494"/>
      <c r="Q105" s="567"/>
    </row>
    <row r="106" spans="1:17" ht="30" customHeight="1">
      <c r="A106" s="496">
        <f>+A104+1</f>
        <v>77</v>
      </c>
      <c r="B106" s="970" t="s">
        <v>992</v>
      </c>
      <c r="C106" s="970"/>
      <c r="D106" s="970"/>
      <c r="E106" s="970"/>
      <c r="F106" s="970"/>
      <c r="G106" s="970"/>
      <c r="H106" s="970"/>
      <c r="I106" s="970"/>
      <c r="J106" s="618"/>
      <c r="K106" s="494"/>
      <c r="L106" s="494"/>
      <c r="M106" s="494"/>
      <c r="N106" s="494"/>
      <c r="O106" s="494"/>
      <c r="P106" s="494"/>
      <c r="Q106" s="567"/>
    </row>
    <row r="107" spans="1:17">
      <c r="A107" s="567"/>
      <c r="B107" s="567"/>
      <c r="C107" s="567"/>
      <c r="D107" s="567"/>
      <c r="E107" s="567"/>
      <c r="F107" s="567"/>
      <c r="G107" s="567"/>
      <c r="H107" s="567"/>
      <c r="I107" s="567"/>
      <c r="J107" s="567"/>
      <c r="K107" s="567"/>
      <c r="L107" s="567"/>
      <c r="M107" s="567"/>
      <c r="N107" s="567"/>
      <c r="O107" s="567"/>
      <c r="P107" s="567"/>
      <c r="Q107" s="567"/>
    </row>
  </sheetData>
  <mergeCells count="9">
    <mergeCell ref="B102:I102"/>
    <mergeCell ref="B104:I104"/>
    <mergeCell ref="B106:I106"/>
    <mergeCell ref="B10:P10"/>
    <mergeCell ref="B12:P12"/>
    <mergeCell ref="B54:I54"/>
    <mergeCell ref="B96:I96"/>
    <mergeCell ref="B98:I98"/>
    <mergeCell ref="B100:I100"/>
  </mergeCells>
  <pageMargins left="0.7" right="0.45" top="0.75" bottom="0.5" header="0.3" footer="0.3"/>
  <pageSetup scale="65" fitToHeight="0" orientation="portrait" r:id="rId1"/>
  <rowBreaks count="2" manualBreakCount="2">
    <brk id="33" max="16" man="1"/>
    <brk id="75" max="1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46"/>
  <sheetViews>
    <sheetView view="pageBreakPreview" topLeftCell="A9" zoomScale="130" zoomScaleNormal="100" zoomScaleSheetLayoutView="130" workbookViewId="0">
      <selection activeCell="J14" sqref="J14"/>
    </sheetView>
  </sheetViews>
  <sheetFormatPr defaultRowHeight="12.75"/>
  <cols>
    <col min="1" max="1" width="4.83203125" customWidth="1"/>
    <col min="2" max="4" width="8.83203125" customWidth="1"/>
    <col min="5" max="5" width="1.83203125" customWidth="1"/>
    <col min="6" max="12" width="8.83203125" customWidth="1"/>
    <col min="13" max="13" width="1.83203125" customWidth="1"/>
    <col min="14" max="19" width="8.83203125" customWidth="1"/>
    <col min="20" max="20" width="1.83203125" customWidth="1"/>
  </cols>
  <sheetData>
    <row r="1" spans="1:20">
      <c r="A1" s="566" t="s">
        <v>961</v>
      </c>
      <c r="C1" s="485"/>
      <c r="D1" s="485"/>
      <c r="E1" s="485"/>
      <c r="F1" s="485"/>
      <c r="G1" s="485"/>
      <c r="H1" s="485"/>
      <c r="I1" s="485"/>
      <c r="J1" s="485"/>
      <c r="K1" s="485"/>
      <c r="L1" s="485"/>
      <c r="M1" s="485"/>
      <c r="N1" s="485"/>
      <c r="O1" s="485"/>
      <c r="P1" s="485"/>
      <c r="Q1" s="485"/>
      <c r="R1" s="485"/>
      <c r="S1" s="485"/>
      <c r="T1" s="466"/>
    </row>
    <row r="2" spans="1:20">
      <c r="A2" s="482" t="s">
        <v>970</v>
      </c>
      <c r="B2" s="485"/>
      <c r="C2" s="485"/>
      <c r="D2" s="485"/>
      <c r="E2" s="485"/>
      <c r="F2" s="485"/>
      <c r="G2" s="485"/>
      <c r="H2" s="485"/>
      <c r="I2" s="485"/>
      <c r="J2" s="485"/>
      <c r="K2" s="485"/>
      <c r="L2" s="485"/>
      <c r="M2" s="485"/>
      <c r="N2" s="485"/>
      <c r="O2" s="485"/>
      <c r="P2" s="485"/>
      <c r="Q2" s="485"/>
      <c r="R2" s="485"/>
      <c r="S2" s="485"/>
      <c r="T2" s="466"/>
    </row>
    <row r="3" spans="1:20">
      <c r="A3" s="482" t="str">
        <f>'Attachment H-27A'!$A$4</f>
        <v>Silver Run Electric, LLC</v>
      </c>
      <c r="B3" s="485"/>
      <c r="C3" s="485"/>
      <c r="D3" s="485"/>
      <c r="E3" s="485"/>
      <c r="F3" s="485"/>
      <c r="G3" s="485"/>
      <c r="H3" s="485"/>
      <c r="I3" s="485"/>
      <c r="J3" s="485"/>
      <c r="K3" s="485"/>
      <c r="L3" s="485"/>
      <c r="M3" s="485"/>
      <c r="N3" s="485"/>
      <c r="O3" s="485"/>
      <c r="P3" s="485"/>
      <c r="Q3" s="485"/>
      <c r="R3" s="485"/>
      <c r="S3" s="485"/>
      <c r="T3" s="466"/>
    </row>
    <row r="4" spans="1:20">
      <c r="A4" s="486">
        <v>2026</v>
      </c>
      <c r="B4" s="486" t="s">
        <v>1124</v>
      </c>
      <c r="C4" s="532"/>
      <c r="D4" s="485"/>
      <c r="E4" s="485"/>
      <c r="F4" s="620"/>
      <c r="G4" s="485"/>
      <c r="H4" s="485"/>
      <c r="I4" s="485"/>
      <c r="J4" s="485"/>
      <c r="K4" s="485"/>
      <c r="L4" s="485"/>
      <c r="M4" s="485"/>
      <c r="N4" s="485"/>
      <c r="O4" s="485"/>
      <c r="P4" s="485"/>
      <c r="Q4" s="485"/>
      <c r="R4" s="485"/>
      <c r="S4" s="485"/>
      <c r="T4" s="466"/>
    </row>
    <row r="5" spans="1:20">
      <c r="A5" s="485"/>
      <c r="B5" s="485"/>
      <c r="C5" s="485"/>
      <c r="D5" s="485"/>
      <c r="E5" s="485"/>
      <c r="F5" s="485"/>
      <c r="G5" s="485"/>
      <c r="H5" s="485"/>
      <c r="I5" s="485"/>
      <c r="J5" s="485"/>
      <c r="K5" s="485"/>
      <c r="L5" s="485"/>
      <c r="M5" s="485"/>
      <c r="N5" s="485"/>
      <c r="O5" s="485"/>
      <c r="P5" s="485"/>
      <c r="Q5" s="485"/>
      <c r="R5" s="485"/>
      <c r="S5" s="485"/>
      <c r="T5" s="466"/>
    </row>
    <row r="6" spans="1:20">
      <c r="A6" s="573" t="s">
        <v>406</v>
      </c>
      <c r="B6" s="485"/>
      <c r="C6" s="485"/>
      <c r="D6" s="485"/>
      <c r="E6" s="485"/>
      <c r="F6" s="485"/>
      <c r="G6" s="485"/>
      <c r="H6" s="485"/>
      <c r="I6" s="485"/>
      <c r="J6" s="485"/>
      <c r="K6" s="485"/>
      <c r="L6" s="485"/>
      <c r="M6" s="485"/>
      <c r="N6" s="485"/>
      <c r="O6" s="485"/>
      <c r="P6" s="485"/>
      <c r="Q6" s="485"/>
      <c r="R6" s="485"/>
      <c r="S6" s="485"/>
      <c r="T6" s="466"/>
    </row>
    <row r="7" spans="1:20">
      <c r="A7" s="574">
        <v>1</v>
      </c>
      <c r="B7" s="621" t="s">
        <v>1096</v>
      </c>
      <c r="C7" s="532"/>
      <c r="D7" s="532"/>
      <c r="E7" s="532"/>
      <c r="F7" s="532"/>
      <c r="G7" s="532"/>
      <c r="H7" s="532"/>
      <c r="I7" s="532"/>
      <c r="J7" s="532"/>
      <c r="K7" s="532"/>
      <c r="L7" s="532"/>
      <c r="M7" s="532"/>
      <c r="N7" s="532"/>
      <c r="O7" s="532"/>
      <c r="P7" s="532"/>
      <c r="Q7" s="532"/>
      <c r="R7" s="532"/>
      <c r="S7" s="532"/>
      <c r="T7" s="466"/>
    </row>
    <row r="8" spans="1:20" ht="80.25" customHeight="1">
      <c r="A8" s="580">
        <f>+A7+1</f>
        <v>2</v>
      </c>
      <c r="B8" s="980" t="s">
        <v>1097</v>
      </c>
      <c r="C8" s="980"/>
      <c r="D8" s="980"/>
      <c r="E8" s="980"/>
      <c r="F8" s="980"/>
      <c r="G8" s="980"/>
      <c r="H8" s="980"/>
      <c r="I8" s="980"/>
      <c r="J8" s="980"/>
      <c r="K8" s="980"/>
      <c r="L8" s="980"/>
      <c r="M8" s="980"/>
      <c r="N8" s="980"/>
      <c r="O8" s="980"/>
      <c r="P8" s="980"/>
      <c r="Q8" s="980"/>
      <c r="R8" s="980"/>
      <c r="S8" s="980"/>
      <c r="T8" s="466"/>
    </row>
    <row r="9" spans="1:20" ht="81.75" customHeight="1">
      <c r="A9" s="580">
        <f>+A8+1</f>
        <v>3</v>
      </c>
      <c r="B9" s="981" t="s">
        <v>946</v>
      </c>
      <c r="C9" s="965"/>
      <c r="D9" s="965"/>
      <c r="E9" s="965"/>
      <c r="F9" s="965"/>
      <c r="G9" s="965"/>
      <c r="H9" s="965"/>
      <c r="I9" s="965"/>
      <c r="J9" s="965"/>
      <c r="K9" s="965"/>
      <c r="L9" s="965"/>
      <c r="M9" s="965"/>
      <c r="N9" s="965"/>
      <c r="O9" s="965"/>
      <c r="P9" s="965"/>
      <c r="Q9" s="965"/>
      <c r="R9" s="965"/>
      <c r="S9" s="965"/>
      <c r="T9" s="466"/>
    </row>
    <row r="10" spans="1:20" ht="30.75" customHeight="1">
      <c r="A10" s="580">
        <f>+A9+1</f>
        <v>4</v>
      </c>
      <c r="B10" s="981" t="s">
        <v>947</v>
      </c>
      <c r="C10" s="982"/>
      <c r="D10" s="982"/>
      <c r="E10" s="982"/>
      <c r="F10" s="982"/>
      <c r="G10" s="982"/>
      <c r="H10" s="982"/>
      <c r="I10" s="982"/>
      <c r="J10" s="982"/>
      <c r="K10" s="982"/>
      <c r="L10" s="982"/>
      <c r="M10" s="982"/>
      <c r="N10" s="982"/>
      <c r="O10" s="982"/>
      <c r="P10" s="982"/>
      <c r="Q10" s="982"/>
      <c r="R10" s="622"/>
      <c r="S10" s="622"/>
      <c r="T10" s="466"/>
    </row>
    <row r="11" spans="1:20">
      <c r="A11" s="623"/>
      <c r="B11" s="485"/>
      <c r="C11" s="622"/>
      <c r="D11" s="485"/>
      <c r="E11" s="485"/>
      <c r="F11" s="485"/>
      <c r="G11" s="622"/>
      <c r="H11" s="622"/>
      <c r="I11" s="622"/>
      <c r="J11" s="622"/>
      <c r="K11" s="622"/>
      <c r="L11" s="622"/>
      <c r="M11" s="622"/>
      <c r="N11" s="622"/>
      <c r="O11" s="622"/>
      <c r="P11" s="622"/>
      <c r="Q11" s="622"/>
      <c r="R11" s="622"/>
      <c r="S11" s="622"/>
      <c r="T11" s="466"/>
    </row>
    <row r="12" spans="1:20">
      <c r="A12" s="622"/>
      <c r="B12" s="622" t="s">
        <v>122</v>
      </c>
      <c r="C12" s="485"/>
      <c r="D12" s="485"/>
      <c r="E12" s="485"/>
      <c r="F12" s="622" t="s">
        <v>123</v>
      </c>
      <c r="G12" s="622" t="s">
        <v>125</v>
      </c>
      <c r="H12" s="622" t="s">
        <v>124</v>
      </c>
      <c r="I12" s="622" t="s">
        <v>126</v>
      </c>
      <c r="J12" s="622" t="s">
        <v>127</v>
      </c>
      <c r="K12" s="622" t="s">
        <v>128</v>
      </c>
      <c r="L12" s="622" t="s">
        <v>129</v>
      </c>
      <c r="M12" s="622"/>
      <c r="N12" s="622" t="s">
        <v>130</v>
      </c>
      <c r="O12" s="622" t="s">
        <v>812</v>
      </c>
      <c r="P12" s="622" t="s">
        <v>856</v>
      </c>
      <c r="Q12" s="622" t="s">
        <v>912</v>
      </c>
      <c r="R12" s="622" t="s">
        <v>913</v>
      </c>
      <c r="S12" s="622" t="s">
        <v>914</v>
      </c>
      <c r="T12" s="466"/>
    </row>
    <row r="13" spans="1:20">
      <c r="A13" s="580">
        <f>+A10+1</f>
        <v>5</v>
      </c>
      <c r="B13" s="624" t="s">
        <v>948</v>
      </c>
      <c r="C13" s="529"/>
      <c r="D13" s="529"/>
      <c r="E13" s="529"/>
      <c r="F13" s="529"/>
      <c r="G13" s="529"/>
      <c r="H13" s="529"/>
      <c r="I13" s="529"/>
      <c r="J13" s="529"/>
      <c r="K13" s="529"/>
      <c r="L13" s="529"/>
      <c r="M13" s="625"/>
      <c r="N13" s="620"/>
      <c r="O13" s="620"/>
      <c r="P13" s="620"/>
      <c r="Q13" s="620"/>
      <c r="R13" s="620"/>
      <c r="S13" s="620"/>
      <c r="T13" s="466"/>
    </row>
    <row r="14" spans="1:20">
      <c r="A14" s="580"/>
      <c r="B14" s="626"/>
      <c r="C14" s="485"/>
      <c r="D14" s="485"/>
      <c r="E14" s="485"/>
      <c r="F14" s="485"/>
      <c r="G14" s="485"/>
      <c r="H14" s="627">
        <v>0.40732999999999997</v>
      </c>
      <c r="I14" s="627">
        <f>H14</f>
        <v>0.40732999999999997</v>
      </c>
      <c r="J14" s="628">
        <f>I14</f>
        <v>0.40732999999999997</v>
      </c>
      <c r="K14" s="899">
        <f>1/(1-H14)</f>
        <v>1.6872795991023672</v>
      </c>
      <c r="L14" s="628">
        <f>J14</f>
        <v>0.40732999999999997</v>
      </c>
      <c r="M14" s="625"/>
      <c r="N14" s="620"/>
      <c r="O14" s="620"/>
      <c r="P14" s="620"/>
      <c r="Q14" s="620"/>
      <c r="R14" s="620"/>
      <c r="S14" s="620"/>
      <c r="T14" s="466"/>
    </row>
    <row r="15" spans="1:20">
      <c r="A15" s="580">
        <f>+A13+1</f>
        <v>6</v>
      </c>
      <c r="B15" s="979" t="s">
        <v>949</v>
      </c>
      <c r="C15" s="979"/>
      <c r="D15" s="979"/>
      <c r="E15" s="979"/>
      <c r="F15" s="979"/>
      <c r="G15" s="979"/>
      <c r="H15" s="630" t="s">
        <v>807</v>
      </c>
      <c r="I15" s="630" t="s">
        <v>807</v>
      </c>
      <c r="J15" s="630" t="s">
        <v>807</v>
      </c>
      <c r="K15" s="630" t="s">
        <v>807</v>
      </c>
      <c r="L15" s="630" t="s">
        <v>807</v>
      </c>
      <c r="M15" s="630"/>
      <c r="N15" s="620"/>
      <c r="O15" s="620"/>
      <c r="P15" s="620"/>
      <c r="Q15" s="620"/>
      <c r="R15" s="620"/>
      <c r="S15" s="620"/>
      <c r="T15" s="466"/>
    </row>
    <row r="16" spans="1:20">
      <c r="A16" s="580">
        <f>+A15+1</f>
        <v>7</v>
      </c>
      <c r="B16" s="631" t="s">
        <v>950</v>
      </c>
      <c r="C16" s="631"/>
      <c r="D16" s="631"/>
      <c r="E16" s="620"/>
      <c r="F16" s="632" t="s">
        <v>951</v>
      </c>
      <c r="G16" s="633" t="s">
        <v>170</v>
      </c>
      <c r="H16" s="634">
        <v>190</v>
      </c>
      <c r="I16" s="634">
        <v>282</v>
      </c>
      <c r="J16" s="634">
        <v>283</v>
      </c>
      <c r="K16" s="634">
        <v>182.3</v>
      </c>
      <c r="L16" s="634">
        <v>283</v>
      </c>
      <c r="M16" s="620"/>
      <c r="N16" s="620"/>
      <c r="O16" s="620"/>
      <c r="P16" s="620"/>
      <c r="Q16" s="620"/>
      <c r="R16" s="620"/>
      <c r="S16" s="620"/>
      <c r="T16" s="466"/>
    </row>
    <row r="17" spans="1:20">
      <c r="A17" s="580"/>
      <c r="B17" s="620"/>
      <c r="C17" s="620"/>
      <c r="D17" s="620"/>
      <c r="E17" s="620"/>
      <c r="F17" s="620"/>
      <c r="G17" s="620"/>
      <c r="H17" s="620"/>
      <c r="I17" s="620"/>
      <c r="J17" s="620"/>
      <c r="K17" s="620"/>
      <c r="L17" s="620"/>
      <c r="M17" s="620"/>
      <c r="N17" s="620"/>
      <c r="O17" s="620"/>
      <c r="P17" s="620"/>
      <c r="Q17" s="620"/>
      <c r="R17" s="620"/>
      <c r="S17" s="620"/>
      <c r="T17" s="466"/>
    </row>
    <row r="18" spans="1:20">
      <c r="A18" s="580">
        <v>8</v>
      </c>
      <c r="B18" s="635" t="s">
        <v>1098</v>
      </c>
      <c r="C18" s="635"/>
      <c r="D18" s="635"/>
      <c r="E18" s="620"/>
      <c r="F18" s="635" t="s">
        <v>1099</v>
      </c>
      <c r="G18" s="636">
        <v>-127511.62085954301</v>
      </c>
      <c r="H18" s="636"/>
      <c r="I18" s="636">
        <f>G18*I14</f>
        <v>-51939.30852471765</v>
      </c>
      <c r="J18" s="636"/>
      <c r="K18" s="636"/>
      <c r="L18" s="636"/>
      <c r="M18" s="637"/>
      <c r="N18" s="620"/>
      <c r="O18" s="620"/>
      <c r="P18" s="620"/>
      <c r="Q18" s="620"/>
      <c r="R18" s="620"/>
      <c r="S18" s="620"/>
      <c r="T18" s="466"/>
    </row>
    <row r="19" spans="1:20">
      <c r="A19" s="517" t="s">
        <v>1104</v>
      </c>
      <c r="B19" s="635" t="s">
        <v>1100</v>
      </c>
      <c r="C19" s="635"/>
      <c r="D19" s="635"/>
      <c r="E19" s="620"/>
      <c r="F19" s="635" t="s">
        <v>1099</v>
      </c>
      <c r="G19" s="636">
        <v>-568459.72214584204</v>
      </c>
      <c r="H19" s="636"/>
      <c r="I19" s="636">
        <f>G19*I14</f>
        <v>-231550.69862166583</v>
      </c>
      <c r="J19" s="636"/>
      <c r="K19" s="636">
        <f xml:space="preserve"> - I19*K14</f>
        <v>390690.76994223736</v>
      </c>
      <c r="L19" s="636">
        <f xml:space="preserve"> - K19*L14</f>
        <v>-159140.07132057153</v>
      </c>
      <c r="M19" s="637"/>
      <c r="N19" s="620"/>
      <c r="O19" s="620"/>
      <c r="P19" s="620"/>
      <c r="Q19" s="620"/>
      <c r="R19" s="620"/>
      <c r="S19" s="620"/>
      <c r="T19" s="466"/>
    </row>
    <row r="20" spans="1:20">
      <c r="A20" s="517" t="s">
        <v>1105</v>
      </c>
      <c r="B20" s="635" t="s">
        <v>1101</v>
      </c>
      <c r="C20" s="635"/>
      <c r="D20" s="635"/>
      <c r="E20" s="620"/>
      <c r="F20" s="635" t="s">
        <v>1099</v>
      </c>
      <c r="G20" s="636">
        <v>710429</v>
      </c>
      <c r="H20" s="636">
        <f>G20*H14</f>
        <v>289379.04456999997</v>
      </c>
      <c r="I20" s="636"/>
      <c r="J20" s="636"/>
      <c r="K20" s="636"/>
      <c r="L20" s="636"/>
      <c r="M20" s="637"/>
      <c r="N20" s="620"/>
      <c r="O20" s="620"/>
      <c r="P20" s="620"/>
      <c r="Q20" s="620"/>
      <c r="R20" s="620"/>
      <c r="S20" s="620"/>
      <c r="T20" s="466"/>
    </row>
    <row r="21" spans="1:20">
      <c r="A21" s="517" t="s">
        <v>1106</v>
      </c>
      <c r="B21" s="635" t="s">
        <v>1102</v>
      </c>
      <c r="C21" s="635"/>
      <c r="D21" s="635"/>
      <c r="E21" s="620"/>
      <c r="F21" s="635" t="s">
        <v>1099</v>
      </c>
      <c r="G21" s="636">
        <v>-34633.42</v>
      </c>
      <c r="H21" s="636"/>
      <c r="I21" s="636"/>
      <c r="J21" s="636">
        <f>G21*J14</f>
        <v>-14107.230968599999</v>
      </c>
      <c r="K21" s="636"/>
      <c r="L21" s="636"/>
      <c r="M21" s="637"/>
      <c r="N21" s="620"/>
      <c r="O21" s="620"/>
      <c r="P21" s="620"/>
      <c r="Q21" s="620"/>
      <c r="R21" s="620"/>
      <c r="S21" s="620"/>
      <c r="T21" s="466"/>
    </row>
    <row r="22" spans="1:20">
      <c r="A22" s="517" t="s">
        <v>1107</v>
      </c>
      <c r="B22" s="635" t="s">
        <v>1103</v>
      </c>
      <c r="C22" s="635"/>
      <c r="D22" s="635"/>
      <c r="E22" s="620"/>
      <c r="F22" s="635" t="s">
        <v>1099</v>
      </c>
      <c r="G22" s="636">
        <v>-154955.51</v>
      </c>
      <c r="H22" s="635"/>
      <c r="I22" s="636"/>
      <c r="J22" s="636">
        <f>G22*J14</f>
        <v>-63118.027888299999</v>
      </c>
      <c r="K22" s="636">
        <f xml:space="preserve"> - J22*K14</f>
        <v>106497.76079150286</v>
      </c>
      <c r="L22" s="636">
        <f xml:space="preserve"> - K22*L14</f>
        <v>-43379.732903202857</v>
      </c>
      <c r="M22" s="637"/>
      <c r="N22" s="620"/>
      <c r="O22" s="620"/>
      <c r="P22" s="620"/>
      <c r="Q22" s="620"/>
      <c r="R22" s="620"/>
      <c r="S22" s="620"/>
      <c r="T22" s="466"/>
    </row>
    <row r="23" spans="1:20" ht="13.5" thickBot="1">
      <c r="A23" s="580">
        <f>A18+1</f>
        <v>9</v>
      </c>
      <c r="B23" s="620" t="s">
        <v>397</v>
      </c>
      <c r="C23" s="620"/>
      <c r="D23" s="620"/>
      <c r="E23" s="620"/>
      <c r="F23" s="620"/>
      <c r="G23" s="638"/>
      <c r="H23" s="639">
        <f>SUM(H18:H22)</f>
        <v>289379.04456999997</v>
      </c>
      <c r="I23" s="639">
        <f>SUM(I18:I22)</f>
        <v>-283490.00714638346</v>
      </c>
      <c r="J23" s="639">
        <f>SUM(J18:J22)</f>
        <v>-77225.258856899993</v>
      </c>
      <c r="K23" s="639">
        <f>SUM(K18:K22)</f>
        <v>497188.53073374019</v>
      </c>
      <c r="L23" s="639">
        <f>SUM(L18:L22)</f>
        <v>-202519.80422377438</v>
      </c>
      <c r="M23" s="637"/>
      <c r="N23" s="620"/>
      <c r="O23" s="620"/>
      <c r="P23" s="620"/>
      <c r="Q23" s="620"/>
      <c r="R23" s="620"/>
      <c r="S23" s="620"/>
      <c r="T23" s="466"/>
    </row>
    <row r="24" spans="1:20" ht="13.5" thickTop="1">
      <c r="A24" s="580"/>
      <c r="B24" s="620"/>
      <c r="C24" s="620"/>
      <c r="D24" s="620"/>
      <c r="E24" s="620"/>
      <c r="F24" s="620"/>
      <c r="G24" s="637"/>
      <c r="H24" s="620"/>
      <c r="I24" s="637"/>
      <c r="J24" s="637"/>
      <c r="K24" s="637"/>
      <c r="L24" s="620"/>
      <c r="M24" s="620"/>
      <c r="N24" s="620"/>
      <c r="O24" s="620"/>
      <c r="P24" s="620"/>
      <c r="Q24" s="620"/>
      <c r="R24" s="620"/>
      <c r="S24" s="620"/>
      <c r="T24" s="466"/>
    </row>
    <row r="25" spans="1:20">
      <c r="A25" s="580">
        <f>A23+1</f>
        <v>10</v>
      </c>
      <c r="B25" s="624" t="s">
        <v>952</v>
      </c>
      <c r="C25" s="640"/>
      <c r="D25" s="640"/>
      <c r="E25" s="640"/>
      <c r="F25" s="640"/>
      <c r="G25" s="641"/>
      <c r="H25" s="640"/>
      <c r="I25" s="641"/>
      <c r="J25" s="641"/>
      <c r="K25" s="641"/>
      <c r="L25" s="640"/>
      <c r="M25" s="620"/>
      <c r="N25" s="983" t="s">
        <v>953</v>
      </c>
      <c r="O25" s="983"/>
      <c r="P25" s="983"/>
      <c r="Q25" s="983"/>
      <c r="R25" s="983"/>
      <c r="S25" s="983"/>
      <c r="T25" s="466"/>
    </row>
    <row r="26" spans="1:20">
      <c r="A26" s="580">
        <f t="shared" ref="A26:A28" si="0">+A25+1</f>
        <v>11</v>
      </c>
      <c r="B26" s="620"/>
      <c r="C26" s="620"/>
      <c r="D26" s="620"/>
      <c r="E26" s="620"/>
      <c r="F26" s="620"/>
      <c r="G26" s="637"/>
      <c r="H26" s="627">
        <v>0.27967800000000004</v>
      </c>
      <c r="I26" s="627">
        <f>H26</f>
        <v>0.27967800000000004</v>
      </c>
      <c r="J26" s="628">
        <f>I26</f>
        <v>0.27967800000000004</v>
      </c>
      <c r="K26" s="628">
        <f>1/(1-H26)</f>
        <v>1.3882680245778973</v>
      </c>
      <c r="L26" s="628">
        <f>J26</f>
        <v>0.27967800000000004</v>
      </c>
      <c r="M26" s="620"/>
      <c r="N26" s="620"/>
      <c r="O26" s="620"/>
      <c r="P26" s="629">
        <f>K26</f>
        <v>1.3882680245778973</v>
      </c>
      <c r="Q26" s="628">
        <f>L26</f>
        <v>0.27967800000000004</v>
      </c>
      <c r="R26" s="629">
        <f>P26</f>
        <v>1.3882680245778973</v>
      </c>
      <c r="S26" s="628">
        <f>Q26</f>
        <v>0.27967800000000004</v>
      </c>
      <c r="T26" s="466"/>
    </row>
    <row r="27" spans="1:20">
      <c r="A27" s="580">
        <f t="shared" si="0"/>
        <v>12</v>
      </c>
      <c r="B27" s="979" t="s">
        <v>949</v>
      </c>
      <c r="C27" s="979"/>
      <c r="D27" s="979"/>
      <c r="E27" s="979"/>
      <c r="F27" s="979"/>
      <c r="G27" s="979"/>
      <c r="H27" s="630" t="s">
        <v>807</v>
      </c>
      <c r="I27" s="630" t="s">
        <v>807</v>
      </c>
      <c r="J27" s="630" t="s">
        <v>807</v>
      </c>
      <c r="K27" s="630" t="s">
        <v>807</v>
      </c>
      <c r="L27" s="630" t="s">
        <v>807</v>
      </c>
      <c r="M27" s="637"/>
      <c r="N27" s="630" t="s">
        <v>807</v>
      </c>
      <c r="O27" s="630" t="s">
        <v>807</v>
      </c>
      <c r="P27" s="630" t="s">
        <v>807</v>
      </c>
      <c r="Q27" s="630" t="s">
        <v>807</v>
      </c>
      <c r="R27" s="630" t="s">
        <v>807</v>
      </c>
      <c r="S27" s="630" t="s">
        <v>807</v>
      </c>
      <c r="T27" s="466"/>
    </row>
    <row r="28" spans="1:20">
      <c r="A28" s="580">
        <f t="shared" si="0"/>
        <v>13</v>
      </c>
      <c r="B28" s="631" t="s">
        <v>950</v>
      </c>
      <c r="C28" s="631"/>
      <c r="D28" s="631"/>
      <c r="E28" s="620"/>
      <c r="F28" s="632" t="s">
        <v>951</v>
      </c>
      <c r="G28" s="633" t="s">
        <v>170</v>
      </c>
      <c r="H28" s="634">
        <v>190</v>
      </c>
      <c r="I28" s="634">
        <v>282</v>
      </c>
      <c r="J28" s="634">
        <v>283</v>
      </c>
      <c r="K28" s="634">
        <v>182.3</v>
      </c>
      <c r="L28" s="634">
        <v>283</v>
      </c>
      <c r="M28" s="642"/>
      <c r="N28" s="634">
        <v>410.2</v>
      </c>
      <c r="O28" s="634">
        <v>411.2</v>
      </c>
      <c r="P28" s="634">
        <v>254</v>
      </c>
      <c r="Q28" s="634">
        <v>190</v>
      </c>
      <c r="R28" s="634">
        <v>182.3</v>
      </c>
      <c r="S28" s="634">
        <v>283</v>
      </c>
      <c r="T28" s="466"/>
    </row>
    <row r="29" spans="1:20">
      <c r="A29" s="626"/>
      <c r="B29" s="620"/>
      <c r="C29" s="620"/>
      <c r="D29" s="620"/>
      <c r="E29" s="620"/>
      <c r="F29" s="620"/>
      <c r="G29" s="637"/>
      <c r="H29" s="630"/>
      <c r="I29" s="643"/>
      <c r="J29" s="643"/>
      <c r="K29" s="643"/>
      <c r="L29" s="643"/>
      <c r="M29" s="643"/>
      <c r="N29" s="620"/>
      <c r="O29" s="620"/>
      <c r="P29" s="620"/>
      <c r="Q29" s="620"/>
      <c r="R29" s="620"/>
      <c r="S29" s="620"/>
      <c r="T29" s="466"/>
    </row>
    <row r="30" spans="1:20">
      <c r="A30" s="580">
        <v>14</v>
      </c>
      <c r="B30" s="635" t="s">
        <v>1098</v>
      </c>
      <c r="C30" s="635"/>
      <c r="D30" s="635"/>
      <c r="E30" s="620"/>
      <c r="F30" s="900" t="s">
        <v>1099</v>
      </c>
      <c r="G30" s="636">
        <v>-127511.62085954301</v>
      </c>
      <c r="H30" s="636"/>
      <c r="I30" s="636">
        <f>G30*I26</f>
        <v>-35662.195098755277</v>
      </c>
      <c r="J30" s="636"/>
      <c r="K30" s="636"/>
      <c r="L30" s="636"/>
      <c r="M30" s="637"/>
      <c r="N30" s="636"/>
      <c r="O30" s="636">
        <f>I18-I30</f>
        <v>-16277.113425962372</v>
      </c>
      <c r="P30" s="636"/>
      <c r="Q30" s="636"/>
      <c r="R30" s="636"/>
      <c r="S30" s="636"/>
      <c r="T30" s="466"/>
    </row>
    <row r="31" spans="1:20">
      <c r="A31" s="517" t="s">
        <v>1108</v>
      </c>
      <c r="B31" s="635" t="s">
        <v>1100</v>
      </c>
      <c r="C31" s="635"/>
      <c r="D31" s="635"/>
      <c r="E31" s="620"/>
      <c r="F31" s="900" t="s">
        <v>1099</v>
      </c>
      <c r="G31" s="636">
        <v>-568459.72214584204</v>
      </c>
      <c r="H31" s="636"/>
      <c r="I31" s="636">
        <f>G31*I26</f>
        <v>-158985.67817030483</v>
      </c>
      <c r="J31" s="636"/>
      <c r="K31" s="636">
        <f xml:space="preserve"> - I31*K26</f>
        <v>220714.73336966641</v>
      </c>
      <c r="L31" s="636">
        <f xml:space="preserve"> - K31*L26</f>
        <v>-61729.055199361574</v>
      </c>
      <c r="M31" s="637"/>
      <c r="N31" s="636"/>
      <c r="O31" s="636"/>
      <c r="P31" s="636"/>
      <c r="Q31" s="636"/>
      <c r="R31" s="636"/>
      <c r="S31" s="636"/>
      <c r="T31" s="466"/>
    </row>
    <row r="32" spans="1:20">
      <c r="A32" s="517" t="s">
        <v>1109</v>
      </c>
      <c r="B32" s="635" t="s">
        <v>1101</v>
      </c>
      <c r="C32" s="635"/>
      <c r="D32" s="635"/>
      <c r="E32" s="620"/>
      <c r="F32" s="900" t="s">
        <v>1099</v>
      </c>
      <c r="G32" s="636">
        <v>710429</v>
      </c>
      <c r="H32" s="636">
        <f>G32*H26</f>
        <v>198691.36186200002</v>
      </c>
      <c r="I32" s="636"/>
      <c r="J32" s="636"/>
      <c r="K32" s="636"/>
      <c r="L32" s="636"/>
      <c r="M32" s="637"/>
      <c r="N32" s="636">
        <f>H20-H32</f>
        <v>90687.682707999949</v>
      </c>
      <c r="O32" s="636"/>
      <c r="P32" s="636"/>
      <c r="Q32" s="636"/>
      <c r="R32" s="636"/>
      <c r="S32" s="636"/>
      <c r="T32" s="466"/>
    </row>
    <row r="33" spans="1:20">
      <c r="A33" s="517" t="s">
        <v>1110</v>
      </c>
      <c r="B33" s="635" t="s">
        <v>1102</v>
      </c>
      <c r="C33" s="635"/>
      <c r="D33" s="635"/>
      <c r="E33" s="620"/>
      <c r="F33" s="900" t="s">
        <v>1099</v>
      </c>
      <c r="G33" s="636">
        <v>-34633.42</v>
      </c>
      <c r="H33" s="636"/>
      <c r="I33" s="636"/>
      <c r="J33" s="636">
        <f>G33*J26</f>
        <v>-9686.2056387600005</v>
      </c>
      <c r="K33" s="636"/>
      <c r="L33" s="636"/>
      <c r="M33" s="637"/>
      <c r="N33" s="636"/>
      <c r="O33" s="636">
        <f>J21-J33</f>
        <v>-4421.0253298399984</v>
      </c>
      <c r="P33" s="636"/>
      <c r="Q33" s="636"/>
      <c r="R33" s="636"/>
      <c r="S33" s="636"/>
      <c r="T33" s="466"/>
    </row>
    <row r="34" spans="1:20">
      <c r="A34" s="517" t="s">
        <v>1111</v>
      </c>
      <c r="B34" s="635" t="s">
        <v>1103</v>
      </c>
      <c r="C34" s="635"/>
      <c r="D34" s="635"/>
      <c r="E34" s="620"/>
      <c r="F34" s="900" t="s">
        <v>1099</v>
      </c>
      <c r="G34" s="636">
        <v>-154955.51</v>
      </c>
      <c r="H34" s="635"/>
      <c r="I34" s="636"/>
      <c r="J34" s="636">
        <f>G34*J26</f>
        <v>-43337.647125780008</v>
      </c>
      <c r="K34" s="636">
        <f xml:space="preserve"> - J34*K26</f>
        <v>60164.269765160599</v>
      </c>
      <c r="L34" s="636">
        <f xml:space="preserve"> - K34*L26</f>
        <v>-16826.622639380588</v>
      </c>
      <c r="M34" s="637"/>
      <c r="N34" s="635"/>
      <c r="O34" s="635"/>
      <c r="P34" s="636"/>
      <c r="Q34" s="636"/>
      <c r="R34" s="636"/>
      <c r="S34" s="636"/>
      <c r="T34" s="466"/>
    </row>
    <row r="35" spans="1:20" ht="13.5" thickBot="1">
      <c r="A35" s="580">
        <f>A30+1</f>
        <v>15</v>
      </c>
      <c r="B35" s="620" t="s">
        <v>397</v>
      </c>
      <c r="C35" s="620"/>
      <c r="D35" s="620"/>
      <c r="E35" s="620"/>
      <c r="F35" s="620"/>
      <c r="G35" s="638"/>
      <c r="H35" s="639">
        <f>SUM(H30:H34)</f>
        <v>198691.36186200002</v>
      </c>
      <c r="I35" s="639">
        <f>SUM(I30:I34)</f>
        <v>-194647.8732690601</v>
      </c>
      <c r="J35" s="639">
        <f>SUM(J30:J34)</f>
        <v>-53023.85276454001</v>
      </c>
      <c r="K35" s="639">
        <f>SUM(K30:K34)</f>
        <v>280879.00313482701</v>
      </c>
      <c r="L35" s="639">
        <f>SUM(L30:L34)</f>
        <v>-78555.677838742165</v>
      </c>
      <c r="M35" s="637"/>
      <c r="N35" s="639">
        <f t="shared" ref="N35:S35" si="1">SUM(N30:N34)</f>
        <v>90687.682707999949</v>
      </c>
      <c r="O35" s="639">
        <f t="shared" si="1"/>
        <v>-20698.138755802371</v>
      </c>
      <c r="P35" s="639">
        <f t="shared" si="1"/>
        <v>0</v>
      </c>
      <c r="Q35" s="639">
        <f t="shared" si="1"/>
        <v>0</v>
      </c>
      <c r="R35" s="639">
        <f t="shared" si="1"/>
        <v>0</v>
      </c>
      <c r="S35" s="639">
        <f t="shared" si="1"/>
        <v>0</v>
      </c>
      <c r="T35" s="466"/>
    </row>
    <row r="36" spans="1:20" ht="13.5" thickTop="1">
      <c r="A36" s="626"/>
      <c r="B36" s="620"/>
      <c r="C36" s="620"/>
      <c r="D36" s="620"/>
      <c r="E36" s="620"/>
      <c r="F36" s="620"/>
      <c r="G36" s="620"/>
      <c r="H36" s="620"/>
      <c r="I36" s="620"/>
      <c r="J36" s="620"/>
      <c r="K36" s="620"/>
      <c r="L36" s="620"/>
      <c r="M36" s="637"/>
      <c r="N36" s="620"/>
      <c r="O36" s="620"/>
      <c r="P36" s="620"/>
      <c r="Q36" s="637"/>
      <c r="R36" s="620"/>
      <c r="S36" s="620"/>
      <c r="T36" s="466"/>
    </row>
    <row r="37" spans="1:20" ht="13.5" thickBot="1">
      <c r="A37" s="644">
        <f>A35+1</f>
        <v>16</v>
      </c>
      <c r="B37" s="626" t="s">
        <v>971</v>
      </c>
      <c r="C37" s="620"/>
      <c r="D37" s="620"/>
      <c r="E37" s="620"/>
      <c r="F37" s="620"/>
      <c r="G37" s="620"/>
      <c r="H37" s="639">
        <f>H35-H23</f>
        <v>-90687.682707999949</v>
      </c>
      <c r="I37" s="639">
        <f>I35-I23</f>
        <v>88842.133877323358</v>
      </c>
      <c r="J37" s="639">
        <f>J35-J23</f>
        <v>24201.406092359983</v>
      </c>
      <c r="K37" s="639">
        <f>K35-K23</f>
        <v>-216309.52759891318</v>
      </c>
      <c r="L37" s="639">
        <f>L35-L23</f>
        <v>123964.12638503221</v>
      </c>
      <c r="M37" s="637"/>
      <c r="N37" s="639">
        <f t="shared" ref="N37:S37" si="2">N35</f>
        <v>90687.682707999949</v>
      </c>
      <c r="O37" s="639">
        <f t="shared" si="2"/>
        <v>-20698.138755802371</v>
      </c>
      <c r="P37" s="639">
        <f t="shared" si="2"/>
        <v>0</v>
      </c>
      <c r="Q37" s="639">
        <f t="shared" si="2"/>
        <v>0</v>
      </c>
      <c r="R37" s="639">
        <f t="shared" si="2"/>
        <v>0</v>
      </c>
      <c r="S37" s="639">
        <f t="shared" si="2"/>
        <v>0</v>
      </c>
      <c r="T37" s="466"/>
    </row>
    <row r="38" spans="1:20" ht="13.5" thickTop="1">
      <c r="A38" s="580"/>
      <c r="B38" s="620"/>
      <c r="C38" s="620"/>
      <c r="D38" s="620"/>
      <c r="E38" s="620"/>
      <c r="F38" s="620"/>
      <c r="G38" s="620"/>
      <c r="H38" s="620"/>
      <c r="I38" s="620"/>
      <c r="J38" s="620"/>
      <c r="K38" s="620"/>
      <c r="L38" s="620"/>
      <c r="M38" s="620"/>
      <c r="N38" s="620"/>
      <c r="O38" s="620"/>
      <c r="P38" s="620"/>
      <c r="Q38" s="620"/>
      <c r="R38" s="620"/>
      <c r="S38" s="620"/>
      <c r="T38" s="466"/>
    </row>
    <row r="39" spans="1:20">
      <c r="A39" s="580">
        <f>A37+1</f>
        <v>17</v>
      </c>
      <c r="B39" s="626" t="s">
        <v>954</v>
      </c>
      <c r="C39" s="620"/>
      <c r="D39" s="620"/>
      <c r="E39" s="620"/>
      <c r="F39" s="620"/>
      <c r="G39" s="620"/>
      <c r="H39" s="620"/>
      <c r="I39" s="620"/>
      <c r="J39" s="620"/>
      <c r="K39" s="620"/>
      <c r="L39" s="620"/>
      <c r="M39" s="620"/>
      <c r="N39" s="620"/>
      <c r="O39" s="620"/>
      <c r="P39" s="620"/>
      <c r="Q39" s="620"/>
      <c r="R39" s="620"/>
      <c r="S39" s="620"/>
      <c r="T39" s="466"/>
    </row>
    <row r="40" spans="1:20">
      <c r="A40" s="580">
        <f t="shared" ref="A40:A45" si="3">+A39+1</f>
        <v>18</v>
      </c>
      <c r="B40" s="620" t="s">
        <v>955</v>
      </c>
      <c r="C40" s="620"/>
      <c r="D40" s="620"/>
      <c r="E40" s="620"/>
      <c r="F40" s="620"/>
      <c r="G40" s="620"/>
      <c r="H40" s="901">
        <v>0</v>
      </c>
      <c r="I40" s="620"/>
      <c r="J40" s="620"/>
      <c r="K40" s="620"/>
      <c r="L40" s="620"/>
      <c r="M40" s="620"/>
      <c r="N40" s="620"/>
      <c r="O40" s="620"/>
      <c r="P40" s="620"/>
      <c r="Q40" s="620"/>
      <c r="R40" s="620"/>
      <c r="S40" s="620"/>
      <c r="T40" s="466"/>
    </row>
    <row r="41" spans="1:20">
      <c r="A41" s="580">
        <f t="shared" si="3"/>
        <v>19</v>
      </c>
      <c r="B41" s="620" t="s">
        <v>956</v>
      </c>
      <c r="C41" s="620"/>
      <c r="D41" s="620"/>
      <c r="E41" s="620"/>
      <c r="F41" s="620"/>
      <c r="G41" s="620"/>
      <c r="H41" s="901">
        <v>0</v>
      </c>
      <c r="I41" s="620"/>
      <c r="J41" s="620"/>
      <c r="K41" s="620"/>
      <c r="L41" s="620"/>
      <c r="M41" s="620"/>
      <c r="N41" s="620"/>
      <c r="O41" s="620"/>
      <c r="P41" s="620"/>
      <c r="Q41" s="620"/>
      <c r="R41" s="620"/>
      <c r="S41" s="620"/>
      <c r="T41" s="466"/>
    </row>
    <row r="42" spans="1:20">
      <c r="A42" s="580">
        <f t="shared" si="3"/>
        <v>20</v>
      </c>
      <c r="B42" s="620" t="s">
        <v>957</v>
      </c>
      <c r="C42" s="620"/>
      <c r="D42" s="620"/>
      <c r="E42" s="620"/>
      <c r="F42" s="620"/>
      <c r="G42" s="620"/>
      <c r="H42" s="901">
        <f>K37</f>
        <v>-216309.52759891318</v>
      </c>
      <c r="I42" s="620"/>
      <c r="J42" s="620"/>
      <c r="K42" s="620"/>
      <c r="L42" s="620"/>
      <c r="M42" s="620"/>
      <c r="N42" s="620"/>
      <c r="O42" s="620"/>
      <c r="P42" s="620"/>
      <c r="Q42" s="620"/>
      <c r="R42" s="620"/>
      <c r="S42" s="620"/>
      <c r="T42" s="466"/>
    </row>
    <row r="43" spans="1:20">
      <c r="A43" s="580">
        <f t="shared" si="3"/>
        <v>21</v>
      </c>
      <c r="B43" s="620" t="s">
        <v>958</v>
      </c>
      <c r="C43" s="620"/>
      <c r="D43" s="620"/>
      <c r="E43" s="620"/>
      <c r="F43" s="620"/>
      <c r="G43" s="620"/>
      <c r="H43" s="901">
        <v>0</v>
      </c>
      <c r="I43" s="620"/>
      <c r="J43" s="620"/>
      <c r="K43" s="620"/>
      <c r="L43" s="620"/>
      <c r="M43" s="620"/>
      <c r="N43" s="620"/>
      <c r="O43" s="620"/>
      <c r="P43" s="620"/>
      <c r="Q43" s="620"/>
      <c r="R43" s="620"/>
      <c r="S43" s="620"/>
      <c r="T43" s="466"/>
    </row>
    <row r="44" spans="1:20">
      <c r="A44" s="580">
        <f t="shared" si="3"/>
        <v>22</v>
      </c>
      <c r="B44" s="620" t="s">
        <v>959</v>
      </c>
      <c r="C44" s="620"/>
      <c r="D44" s="620"/>
      <c r="E44" s="620"/>
      <c r="F44" s="620"/>
      <c r="G44" s="620"/>
      <c r="H44" s="901">
        <v>0</v>
      </c>
      <c r="I44" s="620"/>
      <c r="J44" s="620"/>
      <c r="K44" s="620"/>
      <c r="L44" s="620"/>
      <c r="M44" s="620"/>
      <c r="N44" s="620"/>
      <c r="O44" s="620"/>
      <c r="P44" s="620"/>
      <c r="Q44" s="620"/>
      <c r="R44" s="620"/>
      <c r="S44" s="620"/>
      <c r="T44" s="466"/>
    </row>
    <row r="45" spans="1:20">
      <c r="A45" s="580">
        <f t="shared" si="3"/>
        <v>23</v>
      </c>
      <c r="B45" s="620" t="s">
        <v>960</v>
      </c>
      <c r="C45" s="620"/>
      <c r="D45" s="620"/>
      <c r="E45" s="620"/>
      <c r="F45" s="620"/>
      <c r="G45" s="620"/>
      <c r="H45" s="901">
        <v>0</v>
      </c>
      <c r="I45" s="620"/>
      <c r="J45" s="620"/>
      <c r="K45" s="620"/>
      <c r="L45" s="620"/>
      <c r="M45" s="620"/>
      <c r="N45" s="620"/>
      <c r="O45" s="620"/>
      <c r="P45" s="620"/>
      <c r="Q45" s="620"/>
      <c r="R45" s="620"/>
      <c r="S45" s="620"/>
      <c r="T45" s="466"/>
    </row>
    <row r="46" spans="1:20">
      <c r="A46" s="466"/>
      <c r="B46" s="466"/>
      <c r="C46" s="466"/>
      <c r="D46" s="466"/>
      <c r="E46" s="466"/>
      <c r="F46" s="466"/>
      <c r="G46" s="466"/>
      <c r="H46" s="466"/>
      <c r="I46" s="466"/>
      <c r="J46" s="466"/>
      <c r="K46" s="466"/>
      <c r="L46" s="466"/>
      <c r="M46" s="466"/>
      <c r="N46" s="466"/>
      <c r="O46" s="466"/>
      <c r="P46" s="466"/>
      <c r="Q46" s="466"/>
      <c r="R46" s="466"/>
      <c r="S46" s="466"/>
      <c r="T46" s="466"/>
    </row>
  </sheetData>
  <mergeCells count="6">
    <mergeCell ref="B27:G27"/>
    <mergeCell ref="B8:S8"/>
    <mergeCell ref="B9:S9"/>
    <mergeCell ref="B10:Q10"/>
    <mergeCell ref="B15:G15"/>
    <mergeCell ref="N25:S25"/>
  </mergeCells>
  <pageMargins left="0.7" right="0.7" top="0.75" bottom="0.75" header="0.3" footer="0.3"/>
  <pageSetup scale="6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B9AEB-DD3F-4BB6-8C97-FD4C45B429EE}">
  <sheetPr>
    <tabColor theme="6" tint="0.79998168889431442"/>
  </sheetPr>
  <dimension ref="A1:L111"/>
  <sheetViews>
    <sheetView showGridLines="0" view="pageBreakPreview" topLeftCell="A15" zoomScale="90" zoomScaleNormal="90" zoomScaleSheetLayoutView="90" workbookViewId="0">
      <selection activeCell="G18" sqref="G18"/>
    </sheetView>
  </sheetViews>
  <sheetFormatPr defaultColWidth="10.1640625" defaultRowHeight="15"/>
  <cols>
    <col min="1" max="1" width="10.33203125" style="737" bestFit="1" customWidth="1"/>
    <col min="2" max="2" width="18.1640625" style="737" customWidth="1"/>
    <col min="3" max="3" width="9" style="737" customWidth="1"/>
    <col min="4" max="5" width="18.1640625" style="737" customWidth="1"/>
    <col min="6" max="6" width="12.33203125" style="737" customWidth="1"/>
    <col min="7" max="7" width="15.33203125" style="737" customWidth="1"/>
    <col min="8" max="9" width="18.1640625" style="737" customWidth="1"/>
    <col min="10" max="10" width="28.33203125" style="737" customWidth="1"/>
    <col min="11" max="16384" width="10.1640625" style="737"/>
  </cols>
  <sheetData>
    <row r="1" spans="1:10" s="708" customFormat="1">
      <c r="A1" s="706" t="s">
        <v>742</v>
      </c>
      <c r="B1" s="707"/>
    </row>
    <row r="2" spans="1:10" s="708" customFormat="1">
      <c r="A2" s="987" t="s">
        <v>1143</v>
      </c>
      <c r="B2" s="987"/>
      <c r="C2" s="987"/>
      <c r="D2" s="987"/>
      <c r="E2" s="987"/>
      <c r="F2" s="987"/>
      <c r="G2" s="987"/>
      <c r="H2" s="987"/>
      <c r="I2" s="987"/>
      <c r="J2" s="987"/>
    </row>
    <row r="3" spans="1:10" s="708" customFormat="1">
      <c r="A3" s="710" t="s">
        <v>1021</v>
      </c>
      <c r="B3" s="710"/>
      <c r="C3" s="710"/>
      <c r="D3" s="710"/>
      <c r="E3" s="710"/>
      <c r="F3" s="710"/>
      <c r="G3" s="710"/>
      <c r="H3" s="710"/>
      <c r="I3" s="710"/>
      <c r="J3" s="710"/>
    </row>
    <row r="4" spans="1:10" s="708" customFormat="1">
      <c r="A4" s="711" t="s">
        <v>1022</v>
      </c>
      <c r="B4" s="707"/>
    </row>
    <row r="5" spans="1:10" s="712" customFormat="1" ht="13.15" customHeight="1">
      <c r="A5" s="711"/>
      <c r="B5" s="711"/>
      <c r="C5" s="711"/>
      <c r="D5" s="711"/>
      <c r="E5" s="711"/>
      <c r="F5" s="711"/>
      <c r="G5" s="711"/>
      <c r="H5" s="711"/>
    </row>
    <row r="6" spans="1:10" s="712" customFormat="1" ht="13.15" customHeight="1">
      <c r="A6" s="713" t="s">
        <v>70</v>
      </c>
      <c r="B6" s="711"/>
      <c r="C6" s="711"/>
      <c r="D6" s="711"/>
      <c r="E6" s="711"/>
      <c r="F6" s="711"/>
      <c r="G6" s="711"/>
      <c r="H6" s="711"/>
    </row>
    <row r="7" spans="1:10" s="712" customFormat="1" ht="14.25">
      <c r="A7" s="713" t="s">
        <v>1023</v>
      </c>
      <c r="B7" s="714"/>
      <c r="C7" s="714"/>
      <c r="D7" s="714"/>
      <c r="E7" s="714"/>
      <c r="F7" s="714"/>
      <c r="G7" s="714"/>
      <c r="H7" s="714"/>
      <c r="I7" s="714"/>
      <c r="J7" s="714"/>
    </row>
    <row r="8" spans="1:10" s="712" customFormat="1">
      <c r="A8" s="715">
        <v>1</v>
      </c>
      <c r="B8" s="716" t="s">
        <v>893</v>
      </c>
      <c r="D8" s="714"/>
      <c r="F8" s="717">
        <v>2026</v>
      </c>
      <c r="G8" s="714"/>
      <c r="H8" s="714"/>
      <c r="I8" s="714"/>
      <c r="J8" s="714"/>
    </row>
    <row r="9" spans="1:10" s="718" customFormat="1">
      <c r="A9" s="715">
        <f>+A8+1</f>
        <v>2</v>
      </c>
      <c r="B9" s="718" t="s">
        <v>894</v>
      </c>
      <c r="F9" s="719">
        <v>365</v>
      </c>
    </row>
    <row r="10" spans="1:10" s="718" customFormat="1">
      <c r="A10" s="715"/>
      <c r="B10" s="715"/>
    </row>
    <row r="11" spans="1:10" s="718" customFormat="1" ht="49.9" customHeight="1">
      <c r="A11" s="715">
        <f>+A9+1</f>
        <v>3</v>
      </c>
      <c r="B11" s="988" t="s">
        <v>1024</v>
      </c>
      <c r="C11" s="988"/>
      <c r="D11" s="988"/>
      <c r="E11" s="988"/>
      <c r="F11" s="988"/>
      <c r="G11" s="988"/>
      <c r="H11" s="988"/>
      <c r="I11" s="988"/>
      <c r="J11" s="988"/>
    </row>
    <row r="12" spans="1:10" s="718" customFormat="1">
      <c r="A12" s="715"/>
      <c r="B12" s="720"/>
      <c r="I12" s="721"/>
    </row>
    <row r="13" spans="1:10" s="718" customFormat="1" ht="43.5" customHeight="1">
      <c r="A13" s="715">
        <f>+A11+1</f>
        <v>4</v>
      </c>
      <c r="B13" s="988" t="s">
        <v>1025</v>
      </c>
      <c r="C13" s="988"/>
      <c r="D13" s="988"/>
      <c r="E13" s="988"/>
      <c r="F13" s="988"/>
      <c r="G13" s="988"/>
      <c r="H13" s="988"/>
      <c r="I13" s="988"/>
      <c r="J13" s="988"/>
    </row>
    <row r="14" spans="1:10" s="718" customFormat="1">
      <c r="A14" s="715"/>
      <c r="B14" s="720"/>
      <c r="I14" s="721"/>
    </row>
    <row r="15" spans="1:10" s="718" customFormat="1">
      <c r="A15" s="715"/>
      <c r="B15" s="720"/>
      <c r="I15" s="721"/>
    </row>
    <row r="16" spans="1:10" s="718" customFormat="1" ht="15" customHeight="1">
      <c r="A16" s="715">
        <f>+A13+1</f>
        <v>5</v>
      </c>
      <c r="B16" s="722" t="s">
        <v>1026</v>
      </c>
      <c r="C16" s="722"/>
      <c r="D16" s="722"/>
      <c r="E16" s="722"/>
      <c r="G16" s="989" t="s">
        <v>897</v>
      </c>
    </row>
    <row r="17" spans="1:9" s="718" customFormat="1">
      <c r="A17" s="715"/>
      <c r="B17" s="722"/>
      <c r="C17" s="722"/>
      <c r="D17" s="722"/>
      <c r="G17" s="990"/>
    </row>
    <row r="18" spans="1:9" s="718" customFormat="1">
      <c r="A18" s="715">
        <f>+A16+1</f>
        <v>6</v>
      </c>
      <c r="B18" s="716" t="s">
        <v>1027</v>
      </c>
      <c r="C18" s="716"/>
      <c r="D18" s="716"/>
      <c r="G18" s="725">
        <v>-15356318.271586936</v>
      </c>
    </row>
    <row r="19" spans="1:9" s="718" customFormat="1">
      <c r="A19" s="715">
        <f>+A18+1</f>
        <v>7</v>
      </c>
      <c r="B19" s="716" t="s">
        <v>899</v>
      </c>
      <c r="C19" s="716"/>
      <c r="D19" s="716"/>
      <c r="G19" s="725"/>
    </row>
    <row r="20" spans="1:9" s="718" customFormat="1">
      <c r="A20" s="715">
        <f>+A19+1</f>
        <v>8</v>
      </c>
      <c r="B20" s="716" t="s">
        <v>900</v>
      </c>
      <c r="C20" s="716"/>
      <c r="D20" s="716"/>
      <c r="G20" s="729">
        <v>-1703171.2568906141</v>
      </c>
    </row>
    <row r="21" spans="1:9" s="718" customFormat="1">
      <c r="A21" s="715">
        <f>+A20+1</f>
        <v>9</v>
      </c>
      <c r="B21" s="716" t="s">
        <v>901</v>
      </c>
      <c r="C21" s="716"/>
      <c r="D21" s="716"/>
      <c r="G21" s="731">
        <f>G18-G19-G20</f>
        <v>-13653147.014696322</v>
      </c>
    </row>
    <row r="22" spans="1:9" s="718" customFormat="1">
      <c r="A22" s="715">
        <f>+A21+1</f>
        <v>10</v>
      </c>
      <c r="B22" s="716" t="s">
        <v>902</v>
      </c>
      <c r="C22" s="716"/>
      <c r="D22" s="716"/>
      <c r="G22" s="725">
        <v>-14362247.378747886</v>
      </c>
    </row>
    <row r="23" spans="1:9" s="718" customFormat="1" ht="15.75" thickBot="1">
      <c r="A23" s="715">
        <f>+A22+1</f>
        <v>11</v>
      </c>
      <c r="B23" s="716" t="s">
        <v>1028</v>
      </c>
      <c r="C23" s="716"/>
      <c r="D23" s="716"/>
      <c r="G23" s="733">
        <f>G21-G22</f>
        <v>709100.36405156367</v>
      </c>
    </row>
    <row r="24" spans="1:9" s="718" customFormat="1" ht="15.75" thickTop="1">
      <c r="A24" s="715"/>
      <c r="B24" s="716"/>
      <c r="C24" s="716"/>
      <c r="D24" s="716"/>
      <c r="G24" s="731"/>
    </row>
    <row r="25" spans="1:9" s="718" customFormat="1">
      <c r="A25" s="715">
        <f>+A23+1</f>
        <v>12</v>
      </c>
      <c r="B25" s="716" t="s">
        <v>1029</v>
      </c>
      <c r="C25" s="716"/>
      <c r="D25" s="716"/>
      <c r="G25" s="725">
        <v>-16954223.525269754</v>
      </c>
    </row>
    <row r="26" spans="1:9" s="718" customFormat="1">
      <c r="A26" s="715">
        <f>+A25+1</f>
        <v>13</v>
      </c>
      <c r="B26" s="716" t="s">
        <v>899</v>
      </c>
      <c r="C26" s="716"/>
      <c r="D26" s="716"/>
      <c r="G26" s="725"/>
    </row>
    <row r="27" spans="1:9" s="718" customFormat="1">
      <c r="A27" s="715">
        <f>+A26+1</f>
        <v>14</v>
      </c>
      <c r="B27" s="716" t="s">
        <v>900</v>
      </c>
      <c r="C27" s="716"/>
      <c r="D27" s="716"/>
      <c r="G27" s="729">
        <v>-1809652.0883154373</v>
      </c>
    </row>
    <row r="28" spans="1:9" s="718" customFormat="1">
      <c r="A28" s="715">
        <f>+A27+1</f>
        <v>15</v>
      </c>
      <c r="B28" s="716" t="s">
        <v>901</v>
      </c>
      <c r="C28" s="716"/>
      <c r="D28" s="716"/>
      <c r="G28" s="731">
        <f>G25-G26-G27</f>
        <v>-15144571.436954318</v>
      </c>
    </row>
    <row r="29" spans="1:9" s="718" customFormat="1">
      <c r="A29" s="715">
        <f>+A28+1</f>
        <v>16</v>
      </c>
      <c r="B29" s="716" t="s">
        <v>905</v>
      </c>
      <c r="C29" s="716"/>
      <c r="D29" s="716"/>
      <c r="G29" s="725">
        <v>-16111562.936334876</v>
      </c>
      <c r="I29" s="731"/>
    </row>
    <row r="30" spans="1:9" s="718" customFormat="1" ht="15.75" thickBot="1">
      <c r="A30" s="715">
        <f>+A29+1</f>
        <v>17</v>
      </c>
      <c r="B30" s="716" t="s">
        <v>1030</v>
      </c>
      <c r="C30" s="716"/>
      <c r="D30" s="716"/>
      <c r="G30" s="733">
        <f>G28-G29</f>
        <v>966991.49938055873</v>
      </c>
    </row>
    <row r="31" spans="1:9" s="718" customFormat="1" ht="15.75" thickTop="1">
      <c r="A31" s="715"/>
      <c r="B31" s="716"/>
      <c r="C31" s="716"/>
      <c r="D31" s="716"/>
      <c r="G31" s="731"/>
    </row>
    <row r="32" spans="1:9" s="718" customFormat="1">
      <c r="A32" s="715">
        <f>+A30+1</f>
        <v>18</v>
      </c>
      <c r="B32" s="716" t="s">
        <v>1031</v>
      </c>
      <c r="C32" s="716"/>
      <c r="D32" s="716"/>
      <c r="G32" s="731">
        <f>I53</f>
        <v>-15172603.832251083</v>
      </c>
    </row>
    <row r="33" spans="1:12" s="718" customFormat="1">
      <c r="A33" s="715">
        <f>+A32+1</f>
        <v>19</v>
      </c>
      <c r="B33" s="716" t="s">
        <v>908</v>
      </c>
      <c r="C33" s="716"/>
      <c r="D33" s="716"/>
      <c r="G33" s="731">
        <f>(G23+G30)/2</f>
        <v>838045.9317160612</v>
      </c>
    </row>
    <row r="34" spans="1:12" s="718" customFormat="1" ht="15.75" thickBot="1">
      <c r="A34" s="715">
        <f>+A33+1</f>
        <v>20</v>
      </c>
      <c r="B34" s="716" t="s">
        <v>1032</v>
      </c>
      <c r="C34" s="716"/>
      <c r="D34" s="716"/>
      <c r="G34" s="733">
        <f>SUM(G32:G33)</f>
        <v>-14334557.900535021</v>
      </c>
      <c r="H34" s="718" t="s">
        <v>1033</v>
      </c>
    </row>
    <row r="35" spans="1:12" s="718" customFormat="1" ht="15.75" thickTop="1">
      <c r="A35" s="715"/>
      <c r="B35" s="722"/>
      <c r="C35" s="722"/>
      <c r="D35" s="722"/>
      <c r="F35" s="735"/>
      <c r="I35" s="721"/>
      <c r="J35" s="736"/>
      <c r="L35" s="731"/>
    </row>
    <row r="36" spans="1:12" ht="33" customHeight="1">
      <c r="A36" s="715">
        <f>+A34+1</f>
        <v>21</v>
      </c>
      <c r="B36" s="991" t="s">
        <v>1034</v>
      </c>
      <c r="C36" s="988"/>
      <c r="D36" s="988"/>
      <c r="E36" s="988"/>
      <c r="F36" s="988"/>
      <c r="G36" s="988"/>
      <c r="H36" s="988"/>
      <c r="I36" s="988"/>
      <c r="J36" s="988"/>
    </row>
    <row r="37" spans="1:12">
      <c r="A37" s="715"/>
      <c r="B37" s="738"/>
      <c r="C37" s="738"/>
      <c r="D37" s="708"/>
      <c r="E37" s="708"/>
      <c r="F37" s="708"/>
      <c r="G37" s="708"/>
      <c r="H37" s="708"/>
      <c r="I37" s="708"/>
    </row>
    <row r="38" spans="1:12">
      <c r="A38" s="715">
        <f>+A36+1</f>
        <v>22</v>
      </c>
      <c r="B38" s="722" t="s">
        <v>1026</v>
      </c>
      <c r="C38" s="738"/>
      <c r="D38" s="708"/>
      <c r="E38" s="708"/>
      <c r="F38" s="708"/>
      <c r="G38" s="708"/>
      <c r="H38" s="708"/>
      <c r="I38" s="708"/>
    </row>
    <row r="39" spans="1:12">
      <c r="A39" s="715"/>
      <c r="B39" s="739" t="s">
        <v>122</v>
      </c>
      <c r="C39" s="740" t="s">
        <v>123</v>
      </c>
      <c r="D39" s="741" t="s">
        <v>280</v>
      </c>
      <c r="E39" s="741" t="s">
        <v>124</v>
      </c>
      <c r="F39" s="741" t="s">
        <v>281</v>
      </c>
      <c r="G39" s="741" t="s">
        <v>127</v>
      </c>
      <c r="H39" s="741" t="s">
        <v>128</v>
      </c>
      <c r="I39" s="741" t="s">
        <v>129</v>
      </c>
    </row>
    <row r="40" spans="1:12" ht="69" customHeight="1">
      <c r="A40" s="715">
        <f>+A38+1</f>
        <v>23</v>
      </c>
      <c r="B40" s="742" t="s">
        <v>111</v>
      </c>
      <c r="C40" s="742" t="s">
        <v>915</v>
      </c>
      <c r="D40" s="743" t="s">
        <v>916</v>
      </c>
      <c r="E40" s="743" t="s">
        <v>1035</v>
      </c>
      <c r="F40" s="743" t="s">
        <v>918</v>
      </c>
      <c r="G40" s="743" t="s">
        <v>919</v>
      </c>
      <c r="H40" s="743" t="s">
        <v>920</v>
      </c>
      <c r="I40" s="743" t="s">
        <v>921</v>
      </c>
    </row>
    <row r="41" spans="1:12">
      <c r="A41" s="715">
        <f t="shared" ref="A41:A54" si="0">+A40+1</f>
        <v>24</v>
      </c>
      <c r="B41" s="744" t="s">
        <v>938</v>
      </c>
      <c r="C41" s="745">
        <v>2025</v>
      </c>
      <c r="D41" s="746" t="s">
        <v>939</v>
      </c>
      <c r="E41" s="747">
        <f>G22</f>
        <v>-14362247.378747886</v>
      </c>
      <c r="F41" s="748" t="s">
        <v>939</v>
      </c>
      <c r="G41" s="749">
        <f>F9</f>
        <v>365</v>
      </c>
      <c r="H41" s="750" t="s">
        <v>939</v>
      </c>
      <c r="I41" s="751">
        <f>E41</f>
        <v>-14362247.378747886</v>
      </c>
    </row>
    <row r="42" spans="1:12">
      <c r="A42" s="715">
        <f t="shared" si="0"/>
        <v>25</v>
      </c>
      <c r="B42" s="744" t="s">
        <v>940</v>
      </c>
      <c r="C42" s="745">
        <v>2026</v>
      </c>
      <c r="D42" s="727">
        <v>-145776.29646558253</v>
      </c>
      <c r="E42" s="751">
        <f t="shared" ref="E42:E53" si="1">E41+D42</f>
        <v>-14508023.675213469</v>
      </c>
      <c r="F42" s="748">
        <v>335</v>
      </c>
      <c r="G42" s="749">
        <f t="shared" ref="G42:G53" si="2">G41</f>
        <v>365</v>
      </c>
      <c r="H42" s="751">
        <f t="shared" ref="H42:H53" si="3">D42*F42/G42</f>
        <v>-133794.68305745246</v>
      </c>
      <c r="I42" s="751">
        <f t="shared" ref="I42:I53" si="4">I41+H42</f>
        <v>-14496042.061805338</v>
      </c>
    </row>
    <row r="43" spans="1:12">
      <c r="A43" s="715">
        <f t="shared" si="0"/>
        <v>26</v>
      </c>
      <c r="B43" s="744" t="s">
        <v>140</v>
      </c>
      <c r="C43" s="745">
        <v>2026</v>
      </c>
      <c r="D43" s="727">
        <v>-145776.29646558253</v>
      </c>
      <c r="E43" s="751">
        <f t="shared" si="1"/>
        <v>-14653799.971679052</v>
      </c>
      <c r="F43" s="748">
        <v>307</v>
      </c>
      <c r="G43" s="749">
        <f t="shared" si="2"/>
        <v>365</v>
      </c>
      <c r="H43" s="751">
        <f t="shared" si="3"/>
        <v>-122611.84387653107</v>
      </c>
      <c r="I43" s="751">
        <f t="shared" si="4"/>
        <v>-14618653.905681869</v>
      </c>
    </row>
    <row r="44" spans="1:12">
      <c r="A44" s="715">
        <f t="shared" si="0"/>
        <v>27</v>
      </c>
      <c r="B44" s="744" t="s">
        <v>941</v>
      </c>
      <c r="C44" s="745">
        <v>2026</v>
      </c>
      <c r="D44" s="727">
        <v>-145776.29646558253</v>
      </c>
      <c r="E44" s="751">
        <f>E43+D44</f>
        <v>-14799576.268144635</v>
      </c>
      <c r="F44" s="748">
        <v>276</v>
      </c>
      <c r="G44" s="749">
        <f t="shared" si="2"/>
        <v>365</v>
      </c>
      <c r="H44" s="751">
        <f t="shared" si="3"/>
        <v>-110230.84335479666</v>
      </c>
      <c r="I44" s="751">
        <f t="shared" si="4"/>
        <v>-14728884.749036666</v>
      </c>
    </row>
    <row r="45" spans="1:12">
      <c r="A45" s="715">
        <f t="shared" si="0"/>
        <v>28</v>
      </c>
      <c r="B45" s="744" t="s">
        <v>142</v>
      </c>
      <c r="C45" s="745">
        <v>2026</v>
      </c>
      <c r="D45" s="727">
        <v>-145776.29646558253</v>
      </c>
      <c r="E45" s="751">
        <f t="shared" si="1"/>
        <v>-14945352.564610219</v>
      </c>
      <c r="F45" s="748">
        <v>246</v>
      </c>
      <c r="G45" s="749">
        <f t="shared" si="2"/>
        <v>365</v>
      </c>
      <c r="H45" s="751">
        <f>D45*F45/G45</f>
        <v>-98249.229946666586</v>
      </c>
      <c r="I45" s="751">
        <f t="shared" si="4"/>
        <v>-14827133.978983333</v>
      </c>
    </row>
    <row r="46" spans="1:12">
      <c r="A46" s="715">
        <f t="shared" si="0"/>
        <v>29</v>
      </c>
      <c r="B46" s="744" t="s">
        <v>143</v>
      </c>
      <c r="C46" s="745">
        <v>2026</v>
      </c>
      <c r="D46" s="727">
        <v>-145776.29646558253</v>
      </c>
      <c r="E46" s="751">
        <f t="shared" si="1"/>
        <v>-15091128.861075802</v>
      </c>
      <c r="F46" s="748">
        <v>215</v>
      </c>
      <c r="G46" s="749">
        <f t="shared" si="2"/>
        <v>365</v>
      </c>
      <c r="H46" s="751">
        <f t="shared" si="3"/>
        <v>-85868.229424932186</v>
      </c>
      <c r="I46" s="751">
        <f>I45+H46</f>
        <v>-14913002.208408266</v>
      </c>
    </row>
    <row r="47" spans="1:12">
      <c r="A47" s="715">
        <f t="shared" si="0"/>
        <v>30</v>
      </c>
      <c r="B47" s="744" t="s">
        <v>144</v>
      </c>
      <c r="C47" s="745">
        <v>2026</v>
      </c>
      <c r="D47" s="727">
        <v>-145776.29646558253</v>
      </c>
      <c r="E47" s="751">
        <f t="shared" si="1"/>
        <v>-15236905.157541385</v>
      </c>
      <c r="F47" s="748">
        <v>185</v>
      </c>
      <c r="G47" s="749">
        <f t="shared" si="2"/>
        <v>365</v>
      </c>
      <c r="H47" s="751">
        <f t="shared" si="3"/>
        <v>-73886.616016802116</v>
      </c>
      <c r="I47" s="751">
        <f t="shared" si="4"/>
        <v>-14986888.824425068</v>
      </c>
    </row>
    <row r="48" spans="1:12">
      <c r="A48" s="715">
        <f t="shared" si="0"/>
        <v>31</v>
      </c>
      <c r="B48" s="744" t="s">
        <v>145</v>
      </c>
      <c r="C48" s="745">
        <v>2026</v>
      </c>
      <c r="D48" s="727">
        <v>-145776.29646558253</v>
      </c>
      <c r="E48" s="751">
        <f t="shared" si="1"/>
        <v>-15382681.454006968</v>
      </c>
      <c r="F48" s="748">
        <v>154</v>
      </c>
      <c r="G48" s="749">
        <f t="shared" si="2"/>
        <v>365</v>
      </c>
      <c r="H48" s="751">
        <f t="shared" si="3"/>
        <v>-61505.615495067701</v>
      </c>
      <c r="I48" s="751">
        <f t="shared" si="4"/>
        <v>-15048394.439920135</v>
      </c>
    </row>
    <row r="49" spans="1:9">
      <c r="A49" s="715">
        <f t="shared" si="0"/>
        <v>32</v>
      </c>
      <c r="B49" s="744" t="s">
        <v>942</v>
      </c>
      <c r="C49" s="745">
        <v>2026</v>
      </c>
      <c r="D49" s="727">
        <v>-145776.29646558253</v>
      </c>
      <c r="E49" s="751">
        <f t="shared" si="1"/>
        <v>-15528457.750472551</v>
      </c>
      <c r="F49" s="748">
        <v>123</v>
      </c>
      <c r="G49" s="749">
        <f t="shared" si="2"/>
        <v>365</v>
      </c>
      <c r="H49" s="751">
        <f t="shared" si="3"/>
        <v>-49124.614973333293</v>
      </c>
      <c r="I49" s="751">
        <f t="shared" si="4"/>
        <v>-15097519.054893468</v>
      </c>
    </row>
    <row r="50" spans="1:9">
      <c r="A50" s="715">
        <f t="shared" si="0"/>
        <v>33</v>
      </c>
      <c r="B50" s="744" t="s">
        <v>147</v>
      </c>
      <c r="C50" s="745">
        <v>2026</v>
      </c>
      <c r="D50" s="727">
        <v>-145776.29646558253</v>
      </c>
      <c r="E50" s="751">
        <f t="shared" si="1"/>
        <v>-15674234.046938134</v>
      </c>
      <c r="F50" s="748">
        <v>93</v>
      </c>
      <c r="G50" s="749">
        <f t="shared" si="2"/>
        <v>365</v>
      </c>
      <c r="H50" s="751">
        <f t="shared" si="3"/>
        <v>-37143.001565203216</v>
      </c>
      <c r="I50" s="751">
        <f t="shared" si="4"/>
        <v>-15134662.056458671</v>
      </c>
    </row>
    <row r="51" spans="1:9">
      <c r="A51" s="715">
        <f t="shared" si="0"/>
        <v>34</v>
      </c>
      <c r="B51" s="744" t="s">
        <v>148</v>
      </c>
      <c r="C51" s="745">
        <v>2026</v>
      </c>
      <c r="D51" s="727">
        <v>-145776.29646558253</v>
      </c>
      <c r="E51" s="751">
        <f t="shared" si="1"/>
        <v>-15820010.343403718</v>
      </c>
      <c r="F51" s="748">
        <v>62</v>
      </c>
      <c r="G51" s="749">
        <f t="shared" si="2"/>
        <v>365</v>
      </c>
      <c r="H51" s="751">
        <f t="shared" si="3"/>
        <v>-24762.001043468816</v>
      </c>
      <c r="I51" s="751">
        <f t="shared" si="4"/>
        <v>-15159424.057502139</v>
      </c>
    </row>
    <row r="52" spans="1:9">
      <c r="A52" s="715">
        <f t="shared" si="0"/>
        <v>35</v>
      </c>
      <c r="B52" s="744" t="s">
        <v>149</v>
      </c>
      <c r="C52" s="745">
        <v>2026</v>
      </c>
      <c r="D52" s="727">
        <v>-145776.29646558253</v>
      </c>
      <c r="E52" s="751">
        <f t="shared" si="1"/>
        <v>-15965786.639869301</v>
      </c>
      <c r="F52" s="748">
        <v>32</v>
      </c>
      <c r="G52" s="749">
        <f t="shared" si="2"/>
        <v>365</v>
      </c>
      <c r="H52" s="751">
        <f t="shared" si="3"/>
        <v>-12780.387635338742</v>
      </c>
      <c r="I52" s="751">
        <f t="shared" si="4"/>
        <v>-15172204.445137478</v>
      </c>
    </row>
    <row r="53" spans="1:9">
      <c r="A53" s="715">
        <f t="shared" si="0"/>
        <v>36</v>
      </c>
      <c r="B53" s="744" t="s">
        <v>150</v>
      </c>
      <c r="C53" s="745">
        <v>2026</v>
      </c>
      <c r="D53" s="727">
        <v>-145776.29646558253</v>
      </c>
      <c r="E53" s="751">
        <f t="shared" si="1"/>
        <v>-16111562.936334884</v>
      </c>
      <c r="F53" s="748">
        <v>1</v>
      </c>
      <c r="G53" s="749">
        <f t="shared" si="2"/>
        <v>365</v>
      </c>
      <c r="H53" s="751">
        <f t="shared" si="3"/>
        <v>-399.3871136043357</v>
      </c>
      <c r="I53" s="752">
        <f t="shared" si="4"/>
        <v>-15172603.832251083</v>
      </c>
    </row>
    <row r="54" spans="1:9" ht="15.75" thickBot="1">
      <c r="A54" s="715">
        <f t="shared" si="0"/>
        <v>37</v>
      </c>
      <c r="B54" s="753" t="s">
        <v>943</v>
      </c>
      <c r="C54" s="753"/>
      <c r="D54" s="754">
        <f>SUM(D42:D53)</f>
        <v>-1749315.5575869901</v>
      </c>
      <c r="E54" s="755"/>
      <c r="F54" s="755"/>
      <c r="G54" s="755"/>
      <c r="H54" s="755"/>
      <c r="I54" s="751"/>
    </row>
    <row r="55" spans="1:9" ht="15.75" thickTop="1">
      <c r="A55" s="715"/>
      <c r="B55" s="708"/>
      <c r="C55" s="708"/>
      <c r="D55" s="708"/>
      <c r="E55" s="708"/>
      <c r="F55" s="708"/>
      <c r="G55" s="708"/>
      <c r="H55" s="708"/>
      <c r="I55" s="708"/>
    </row>
    <row r="56" spans="1:9">
      <c r="A56" s="715"/>
    </row>
    <row r="57" spans="1:9" s="724" customFormat="1" ht="13.5" customHeight="1">
      <c r="A57" s="757">
        <f>+A54+1</f>
        <v>38</v>
      </c>
      <c r="B57" s="723" t="s">
        <v>1036</v>
      </c>
      <c r="C57" s="723"/>
      <c r="D57" s="723"/>
      <c r="E57" s="723"/>
      <c r="G57" s="985" t="s">
        <v>897</v>
      </c>
    </row>
    <row r="58" spans="1:9" s="724" customFormat="1" ht="13.5" customHeight="1">
      <c r="A58" s="757"/>
      <c r="B58" s="723"/>
      <c r="C58" s="723"/>
      <c r="D58" s="723"/>
      <c r="G58" s="986"/>
    </row>
    <row r="59" spans="1:9" s="724" customFormat="1" ht="13.5" customHeight="1">
      <c r="A59" s="757">
        <f>+A57+1</f>
        <v>39</v>
      </c>
      <c r="B59" s="726" t="s">
        <v>1027</v>
      </c>
      <c r="C59" s="726"/>
      <c r="D59" s="726"/>
      <c r="G59" s="758">
        <v>-660274.77371203201</v>
      </c>
      <c r="H59" s="728"/>
    </row>
    <row r="60" spans="1:9" s="724" customFormat="1" ht="13.5" customHeight="1">
      <c r="A60" s="757">
        <f>+A59+1</f>
        <v>40</v>
      </c>
      <c r="B60" s="726" t="s">
        <v>899</v>
      </c>
      <c r="C60" s="726"/>
      <c r="D60" s="726"/>
      <c r="G60" s="758"/>
      <c r="H60" s="728"/>
    </row>
    <row r="61" spans="1:9" s="724" customFormat="1" ht="13.5" customHeight="1">
      <c r="A61" s="757">
        <f>+A60+1</f>
        <v>41</v>
      </c>
      <c r="B61" s="726" t="s">
        <v>900</v>
      </c>
      <c r="C61" s="726"/>
      <c r="D61" s="726"/>
      <c r="G61" s="759">
        <v>-660274.78479242837</v>
      </c>
      <c r="H61" s="728"/>
    </row>
    <row r="62" spans="1:9" s="724" customFormat="1" ht="13.5" customHeight="1">
      <c r="A62" s="757">
        <f>+A61+1</f>
        <v>42</v>
      </c>
      <c r="B62" s="726" t="s">
        <v>901</v>
      </c>
      <c r="C62" s="726"/>
      <c r="D62" s="726"/>
      <c r="G62" s="732">
        <f>+G59-G61-G60</f>
        <v>1.1080396361649036E-2</v>
      </c>
      <c r="H62" s="728"/>
    </row>
    <row r="63" spans="1:9" s="724" customFormat="1" ht="13.5" customHeight="1">
      <c r="A63" s="757">
        <f>+A62+1</f>
        <v>43</v>
      </c>
      <c r="B63" s="726" t="s">
        <v>902</v>
      </c>
      <c r="C63" s="726"/>
      <c r="D63" s="726"/>
      <c r="G63" s="759"/>
      <c r="H63" s="728"/>
    </row>
    <row r="64" spans="1:9" s="724" customFormat="1" ht="13.5" customHeight="1" thickBot="1">
      <c r="A64" s="757">
        <f>+A63+1</f>
        <v>44</v>
      </c>
      <c r="B64" s="726" t="s">
        <v>1028</v>
      </c>
      <c r="C64" s="726"/>
      <c r="D64" s="726"/>
      <c r="G64" s="734">
        <f>+G62-G63</f>
        <v>1.1080396361649036E-2</v>
      </c>
      <c r="H64" s="728"/>
    </row>
    <row r="65" spans="1:10" s="724" customFormat="1" ht="13.5" customHeight="1" thickTop="1">
      <c r="A65" s="757"/>
      <c r="B65" s="726"/>
      <c r="C65" s="726"/>
      <c r="D65" s="726"/>
      <c r="G65" s="732"/>
      <c r="H65" s="728"/>
    </row>
    <row r="66" spans="1:10" s="724" customFormat="1" ht="13.5" customHeight="1">
      <c r="A66" s="757">
        <f>+A64+1</f>
        <v>45</v>
      </c>
      <c r="B66" s="726" t="s">
        <v>1029</v>
      </c>
      <c r="C66" s="726"/>
      <c r="D66" s="726"/>
      <c r="G66" s="727">
        <v>-701569.25482209248</v>
      </c>
      <c r="H66" s="728"/>
    </row>
    <row r="67" spans="1:10" s="724" customFormat="1" ht="13.5" customHeight="1">
      <c r="A67" s="757">
        <f>+A66+1</f>
        <v>46</v>
      </c>
      <c r="B67" s="726" t="s">
        <v>899</v>
      </c>
      <c r="C67" s="726"/>
      <c r="D67" s="726"/>
      <c r="G67" s="727"/>
      <c r="H67" s="728"/>
    </row>
    <row r="68" spans="1:10" s="724" customFormat="1" ht="13.5" customHeight="1">
      <c r="A68" s="757">
        <f>+A67+1</f>
        <v>47</v>
      </c>
      <c r="B68" s="726" t="s">
        <v>900</v>
      </c>
      <c r="C68" s="726"/>
      <c r="D68" s="726"/>
      <c r="G68" s="730">
        <v>-701569.25482209248</v>
      </c>
      <c r="H68" s="728"/>
    </row>
    <row r="69" spans="1:10" s="724" customFormat="1" ht="13.5" customHeight="1">
      <c r="A69" s="757">
        <f>+A68+1</f>
        <v>48</v>
      </c>
      <c r="B69" s="726" t="s">
        <v>901</v>
      </c>
      <c r="C69" s="726"/>
      <c r="D69" s="726"/>
      <c r="G69" s="732">
        <f>+G66-G68-G67</f>
        <v>0</v>
      </c>
      <c r="H69" s="728"/>
    </row>
    <row r="70" spans="1:10" s="724" customFormat="1" ht="13.5" customHeight="1">
      <c r="A70" s="757">
        <f>+A69+1</f>
        <v>49</v>
      </c>
      <c r="B70" s="726" t="s">
        <v>905</v>
      </c>
      <c r="C70" s="726"/>
      <c r="D70" s="726"/>
      <c r="G70" s="759">
        <v>0</v>
      </c>
      <c r="H70" s="728"/>
    </row>
    <row r="71" spans="1:10" s="724" customFormat="1" ht="13.5" customHeight="1" thickBot="1">
      <c r="A71" s="757">
        <f>+A70+1</f>
        <v>50</v>
      </c>
      <c r="B71" s="726" t="s">
        <v>1030</v>
      </c>
      <c r="C71" s="726"/>
      <c r="D71" s="726"/>
      <c r="G71" s="734">
        <f>+G69-G70</f>
        <v>0</v>
      </c>
      <c r="H71" s="728"/>
    </row>
    <row r="72" spans="1:10" s="724" customFormat="1" ht="13.5" customHeight="1" thickTop="1">
      <c r="A72" s="757"/>
      <c r="B72" s="726"/>
      <c r="C72" s="726"/>
      <c r="D72" s="726"/>
      <c r="G72" s="732"/>
      <c r="H72" s="728"/>
    </row>
    <row r="73" spans="1:10" s="724" customFormat="1" ht="13.5" customHeight="1">
      <c r="A73" s="757">
        <f>+A71+1</f>
        <v>51</v>
      </c>
      <c r="B73" s="726" t="s">
        <v>1031</v>
      </c>
      <c r="C73" s="726"/>
      <c r="D73" s="726"/>
      <c r="G73" s="732">
        <v>0</v>
      </c>
      <c r="H73" s="728"/>
    </row>
    <row r="74" spans="1:10" s="724" customFormat="1" ht="13.5" customHeight="1">
      <c r="A74" s="757">
        <f>+A73+1</f>
        <v>52</v>
      </c>
      <c r="B74" s="726" t="s">
        <v>908</v>
      </c>
      <c r="C74" s="726"/>
      <c r="D74" s="726"/>
      <c r="G74" s="732">
        <f>+(G64+G71)/2</f>
        <v>5.5401981808245182E-3</v>
      </c>
      <c r="H74" s="728"/>
    </row>
    <row r="75" spans="1:10" s="724" customFormat="1" ht="13.5" customHeight="1" thickBot="1">
      <c r="A75" s="757">
        <f>+A74+1</f>
        <v>53</v>
      </c>
      <c r="B75" s="726" t="s">
        <v>1032</v>
      </c>
      <c r="C75" s="726"/>
      <c r="D75" s="726"/>
      <c r="G75" s="734">
        <f>+G73+G74</f>
        <v>5.5401981808245182E-3</v>
      </c>
      <c r="H75" s="718" t="s">
        <v>1037</v>
      </c>
    </row>
    <row r="76" spans="1:10" s="724" customFormat="1" ht="13.5" customHeight="1" thickTop="1">
      <c r="A76" s="757"/>
      <c r="B76" s="723"/>
      <c r="C76" s="723"/>
      <c r="D76" s="723"/>
      <c r="F76" s="761"/>
      <c r="I76" s="762"/>
      <c r="J76" s="728"/>
    </row>
    <row r="77" spans="1:10" s="724" customFormat="1" ht="13.5" customHeight="1">
      <c r="A77" s="757">
        <f>A75+1</f>
        <v>54</v>
      </c>
      <c r="B77" s="723" t="s">
        <v>1038</v>
      </c>
      <c r="C77" s="723"/>
      <c r="D77" s="723"/>
      <c r="E77" s="723"/>
      <c r="G77" s="985" t="s">
        <v>897</v>
      </c>
    </row>
    <row r="78" spans="1:10" s="724" customFormat="1" ht="13.5" customHeight="1">
      <c r="A78" s="757"/>
      <c r="B78" s="723"/>
      <c r="C78" s="723"/>
      <c r="D78" s="723"/>
      <c r="G78" s="986"/>
    </row>
    <row r="79" spans="1:10" s="724" customFormat="1" ht="13.5" customHeight="1">
      <c r="A79" s="757">
        <f>+A77+1</f>
        <v>55</v>
      </c>
      <c r="B79" s="726" t="s">
        <v>1027</v>
      </c>
      <c r="C79" s="726"/>
      <c r="D79" s="726"/>
      <c r="G79" s="727">
        <v>885369.05207737419</v>
      </c>
      <c r="H79" s="728"/>
    </row>
    <row r="80" spans="1:10" s="724" customFormat="1" ht="13.5" customHeight="1">
      <c r="A80" s="757">
        <f>+A79+1</f>
        <v>56</v>
      </c>
      <c r="B80" s="726" t="s">
        <v>899</v>
      </c>
      <c r="C80" s="726"/>
      <c r="D80" s="726"/>
      <c r="G80" s="727"/>
      <c r="H80" s="728"/>
    </row>
    <row r="81" spans="1:8" s="724" customFormat="1" ht="13.5" customHeight="1">
      <c r="A81" s="757">
        <f>+A80+1</f>
        <v>57</v>
      </c>
      <c r="B81" s="726" t="s">
        <v>900</v>
      </c>
      <c r="C81" s="726"/>
      <c r="D81" s="726"/>
      <c r="G81" s="730"/>
      <c r="H81" s="728"/>
    </row>
    <row r="82" spans="1:8" s="724" customFormat="1" ht="13.5" customHeight="1">
      <c r="A82" s="757">
        <f>+A81+1</f>
        <v>58</v>
      </c>
      <c r="B82" s="726" t="s">
        <v>901</v>
      </c>
      <c r="C82" s="726"/>
      <c r="D82" s="726"/>
      <c r="G82" s="732">
        <f>+G79-G81-G80</f>
        <v>885369.05207737419</v>
      </c>
      <c r="H82" s="728"/>
    </row>
    <row r="83" spans="1:8" s="724" customFormat="1" ht="13.5" customHeight="1">
      <c r="A83" s="757">
        <f>+A82+1</f>
        <v>59</v>
      </c>
      <c r="B83" s="726" t="s">
        <v>902</v>
      </c>
      <c r="C83" s="726"/>
      <c r="D83" s="726"/>
      <c r="G83" s="759"/>
      <c r="H83" s="728"/>
    </row>
    <row r="84" spans="1:8" s="724" customFormat="1" ht="13.5" customHeight="1" thickBot="1">
      <c r="A84" s="757">
        <f>+A83+1</f>
        <v>60</v>
      </c>
      <c r="B84" s="726" t="s">
        <v>1028</v>
      </c>
      <c r="C84" s="726"/>
      <c r="D84" s="726"/>
      <c r="G84" s="734">
        <f>+G82-G83</f>
        <v>885369.05207737419</v>
      </c>
      <c r="H84" s="728"/>
    </row>
    <row r="85" spans="1:8" s="724" customFormat="1" ht="13.5" customHeight="1" thickTop="1">
      <c r="A85" s="757"/>
      <c r="B85" s="726"/>
      <c r="C85" s="726"/>
      <c r="D85" s="726"/>
      <c r="G85" s="732"/>
      <c r="H85" s="728"/>
    </row>
    <row r="86" spans="1:8" s="724" customFormat="1" ht="13.5" customHeight="1">
      <c r="A86" s="757">
        <f>+A84+1</f>
        <v>61</v>
      </c>
      <c r="B86" s="726" t="s">
        <v>1029</v>
      </c>
      <c r="C86" s="726"/>
      <c r="D86" s="726"/>
      <c r="G86" s="727">
        <v>777629.29319724208</v>
      </c>
      <c r="H86" s="728"/>
    </row>
    <row r="87" spans="1:8" s="724" customFormat="1" ht="13.5" customHeight="1">
      <c r="A87" s="757">
        <f>+A86+1</f>
        <v>62</v>
      </c>
      <c r="B87" s="726" t="s">
        <v>899</v>
      </c>
      <c r="C87" s="726"/>
      <c r="D87" s="726"/>
      <c r="G87" s="727"/>
      <c r="H87" s="728"/>
    </row>
    <row r="88" spans="1:8" s="724" customFormat="1" ht="13.5" customHeight="1">
      <c r="A88" s="757">
        <f>+A87+1</f>
        <v>63</v>
      </c>
      <c r="B88" s="726" t="s">
        <v>900</v>
      </c>
      <c r="C88" s="726"/>
      <c r="D88" s="726"/>
      <c r="G88" s="730"/>
      <c r="H88" s="728"/>
    </row>
    <row r="89" spans="1:8" s="724" customFormat="1" ht="13.5" customHeight="1">
      <c r="A89" s="757">
        <f>+A88+1</f>
        <v>64</v>
      </c>
      <c r="B89" s="726" t="s">
        <v>901</v>
      </c>
      <c r="C89" s="726"/>
      <c r="D89" s="726"/>
      <c r="G89" s="732">
        <f>+G86-G88-G87</f>
        <v>777629.29319724208</v>
      </c>
      <c r="H89" s="728"/>
    </row>
    <row r="90" spans="1:8" s="724" customFormat="1" ht="13.5" customHeight="1">
      <c r="A90" s="757">
        <f>+A89+1</f>
        <v>65</v>
      </c>
      <c r="B90" s="726" t="s">
        <v>905</v>
      </c>
      <c r="C90" s="726"/>
      <c r="D90" s="726"/>
      <c r="G90" s="760">
        <v>0</v>
      </c>
      <c r="H90" s="728"/>
    </row>
    <row r="91" spans="1:8" s="724" customFormat="1" ht="13.5" customHeight="1" thickBot="1">
      <c r="A91" s="757">
        <f>+A90+1</f>
        <v>66</v>
      </c>
      <c r="B91" s="726" t="s">
        <v>1030</v>
      </c>
      <c r="C91" s="726"/>
      <c r="D91" s="726"/>
      <c r="G91" s="734">
        <f>+G89-G90</f>
        <v>777629.29319724208</v>
      </c>
      <c r="H91" s="728"/>
    </row>
    <row r="92" spans="1:8" s="724" customFormat="1" ht="13.5" customHeight="1" thickTop="1">
      <c r="A92" s="757"/>
      <c r="B92" s="726"/>
      <c r="C92" s="726"/>
      <c r="D92" s="726"/>
      <c r="G92" s="732"/>
      <c r="H92" s="728"/>
    </row>
    <row r="93" spans="1:8" s="724" customFormat="1" ht="13.5" customHeight="1">
      <c r="A93" s="757">
        <f>+A91+1</f>
        <v>67</v>
      </c>
      <c r="B93" s="726" t="s">
        <v>1031</v>
      </c>
      <c r="C93" s="726"/>
      <c r="D93" s="726"/>
      <c r="G93" s="732">
        <v>0</v>
      </c>
      <c r="H93" s="728"/>
    </row>
    <row r="94" spans="1:8" s="724" customFormat="1" ht="13.5" customHeight="1">
      <c r="A94" s="757">
        <f>+A93+1</f>
        <v>68</v>
      </c>
      <c r="B94" s="726" t="s">
        <v>908</v>
      </c>
      <c r="C94" s="726"/>
      <c r="D94" s="726"/>
      <c r="G94" s="732">
        <f>+(G84+G91)/2</f>
        <v>831499.17263730813</v>
      </c>
      <c r="H94" s="728"/>
    </row>
    <row r="95" spans="1:8" s="724" customFormat="1" ht="13.5" customHeight="1" thickBot="1">
      <c r="A95" s="757">
        <f>+A94+1</f>
        <v>69</v>
      </c>
      <c r="B95" s="726" t="s">
        <v>1032</v>
      </c>
      <c r="C95" s="726"/>
      <c r="D95" s="726"/>
      <c r="G95" s="734">
        <f>+G93+G94</f>
        <v>831499.17263730813</v>
      </c>
      <c r="H95" s="718" t="s">
        <v>1039</v>
      </c>
    </row>
    <row r="96" spans="1:8" s="756" customFormat="1" ht="15.75" thickTop="1"/>
    <row r="97" spans="1:10" s="756" customFormat="1" ht="79.5" customHeight="1">
      <c r="A97" s="763">
        <f>A95+1</f>
        <v>70</v>
      </c>
      <c r="B97" s="984" t="s">
        <v>1040</v>
      </c>
      <c r="C97" s="984"/>
      <c r="D97" s="984"/>
      <c r="E97" s="984"/>
      <c r="F97" s="984"/>
      <c r="G97" s="984"/>
      <c r="H97" s="984"/>
      <c r="I97" s="984"/>
      <c r="J97" s="984"/>
    </row>
    <row r="98" spans="1:10" s="756" customFormat="1"/>
    <row r="99" spans="1:10" s="756" customFormat="1" ht="59.45" customHeight="1">
      <c r="A99" s="764">
        <f>A97+1</f>
        <v>71</v>
      </c>
      <c r="B99" s="984" t="s">
        <v>1041</v>
      </c>
      <c r="C99" s="984"/>
      <c r="D99" s="984"/>
      <c r="E99" s="984"/>
      <c r="F99" s="984"/>
      <c r="G99" s="984"/>
      <c r="H99" s="984"/>
      <c r="I99" s="984"/>
      <c r="J99" s="984"/>
    </row>
    <row r="100" spans="1:10" s="756" customFormat="1"/>
    <row r="101" spans="1:10" s="756" customFormat="1" ht="45" customHeight="1">
      <c r="A101" s="764">
        <f>A99+1</f>
        <v>72</v>
      </c>
      <c r="B101" s="984" t="s">
        <v>1042</v>
      </c>
      <c r="C101" s="984"/>
      <c r="D101" s="984"/>
      <c r="E101" s="984"/>
      <c r="F101" s="984"/>
      <c r="G101" s="984"/>
      <c r="H101" s="984"/>
      <c r="I101" s="984"/>
      <c r="J101" s="984"/>
    </row>
    <row r="102" spans="1:10" s="756" customFormat="1"/>
    <row r="103" spans="1:10" s="756" customFormat="1" ht="57.6" customHeight="1">
      <c r="A103" s="764">
        <f>A101+1</f>
        <v>73</v>
      </c>
      <c r="B103" s="984" t="s">
        <v>1043</v>
      </c>
      <c r="C103" s="984"/>
      <c r="D103" s="984"/>
      <c r="E103" s="984"/>
      <c r="F103" s="984"/>
      <c r="G103" s="984"/>
      <c r="H103" s="984"/>
      <c r="I103" s="984"/>
      <c r="J103" s="984"/>
    </row>
    <row r="104" spans="1:10" s="756" customFormat="1"/>
    <row r="105" spans="1:10" s="756" customFormat="1" ht="30" customHeight="1">
      <c r="A105" s="764">
        <f>A103+1</f>
        <v>74</v>
      </c>
      <c r="B105" s="984" t="s">
        <v>1044</v>
      </c>
      <c r="C105" s="984"/>
      <c r="D105" s="984"/>
      <c r="E105" s="984"/>
      <c r="F105" s="984"/>
      <c r="G105" s="984"/>
      <c r="H105" s="984"/>
      <c r="I105" s="984"/>
      <c r="J105" s="984"/>
    </row>
    <row r="106" spans="1:10" s="756" customFormat="1"/>
    <row r="107" spans="1:10" s="756" customFormat="1"/>
    <row r="108" spans="1:10" s="756" customFormat="1"/>
    <row r="109" spans="1:10" s="756" customFormat="1"/>
    <row r="110" spans="1:10" s="756" customFormat="1"/>
    <row r="111" spans="1:10" s="756" customFormat="1"/>
  </sheetData>
  <mergeCells count="12">
    <mergeCell ref="A2:J2"/>
    <mergeCell ref="B11:J11"/>
    <mergeCell ref="B13:J13"/>
    <mergeCell ref="G16:G17"/>
    <mergeCell ref="B36:J36"/>
    <mergeCell ref="B101:J101"/>
    <mergeCell ref="B103:J103"/>
    <mergeCell ref="B105:J105"/>
    <mergeCell ref="G57:G58"/>
    <mergeCell ref="G77:G78"/>
    <mergeCell ref="B97:J97"/>
    <mergeCell ref="B99:J99"/>
  </mergeCells>
  <pageMargins left="0.7" right="0.7" top="0.75" bottom="0.75" header="0.3" footer="0.3"/>
  <pageSetup scale="32"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5"/>
  <sheetViews>
    <sheetView tabSelected="1" view="pageBreakPreview" topLeftCell="A46" zoomScaleNormal="100" zoomScaleSheetLayoutView="100" workbookViewId="0">
      <selection activeCell="P51" sqref="P51"/>
    </sheetView>
  </sheetViews>
  <sheetFormatPr defaultColWidth="9.33203125" defaultRowHeight="12"/>
  <cols>
    <col min="1" max="1" width="6" style="250" customWidth="1"/>
    <col min="2" max="2" width="3.1640625" style="250" customWidth="1"/>
    <col min="3" max="3" width="20.83203125" style="124" customWidth="1"/>
    <col min="4" max="5" width="15.83203125" style="124" customWidth="1"/>
    <col min="6" max="6" width="24.83203125" style="124" customWidth="1"/>
    <col min="7" max="8" width="12.83203125" style="124" customWidth="1"/>
    <col min="9" max="9" width="16.1640625" style="124" bestFit="1" customWidth="1"/>
    <col min="10" max="10" width="12.83203125" style="124" customWidth="1"/>
    <col min="11" max="11" width="16.1640625" style="124" customWidth="1"/>
    <col min="12" max="16384" width="9.33203125" style="124"/>
  </cols>
  <sheetData>
    <row r="1" spans="1:11">
      <c r="K1" s="162" t="s">
        <v>508</v>
      </c>
    </row>
    <row r="2" spans="1:11">
      <c r="K2" s="249" t="s">
        <v>1126</v>
      </c>
    </row>
    <row r="3" spans="1:11">
      <c r="A3" s="922" t="s">
        <v>510</v>
      </c>
      <c r="B3" s="922"/>
      <c r="C3" s="922"/>
      <c r="D3" s="922"/>
      <c r="E3" s="922"/>
      <c r="F3" s="922"/>
      <c r="G3" s="922"/>
      <c r="H3" s="922"/>
      <c r="I3" s="922"/>
      <c r="J3" s="922"/>
      <c r="K3" s="922"/>
    </row>
    <row r="4" spans="1:11">
      <c r="A4" s="922" t="s">
        <v>509</v>
      </c>
      <c r="B4" s="922"/>
      <c r="C4" s="922"/>
      <c r="D4" s="922"/>
      <c r="E4" s="922"/>
      <c r="F4" s="922"/>
      <c r="G4" s="922"/>
      <c r="H4" s="922"/>
      <c r="I4" s="922"/>
      <c r="J4" s="922"/>
      <c r="K4" s="922"/>
    </row>
    <row r="5" spans="1:11">
      <c r="A5" s="923" t="str">
        <f>+A46</f>
        <v>Silver Run Electric, LLC</v>
      </c>
      <c r="B5" s="924"/>
      <c r="C5" s="924"/>
      <c r="D5" s="924"/>
      <c r="E5" s="924"/>
      <c r="F5" s="924"/>
      <c r="G5" s="924"/>
      <c r="H5" s="924"/>
      <c r="I5" s="924"/>
      <c r="J5" s="924"/>
      <c r="K5" s="924"/>
    </row>
    <row r="7" spans="1:11">
      <c r="C7" s="143" t="s">
        <v>760</v>
      </c>
      <c r="D7" s="143"/>
      <c r="E7" s="143"/>
    </row>
    <row r="9" spans="1:11">
      <c r="A9" s="334" t="s">
        <v>70</v>
      </c>
      <c r="C9" s="934" t="s">
        <v>392</v>
      </c>
      <c r="D9" s="934"/>
      <c r="E9" s="132"/>
      <c r="F9" s="934" t="s">
        <v>393</v>
      </c>
      <c r="G9" s="934"/>
      <c r="I9" s="132" t="s">
        <v>394</v>
      </c>
      <c r="J9" s="132"/>
      <c r="K9" s="132" t="s">
        <v>395</v>
      </c>
    </row>
    <row r="10" spans="1:11">
      <c r="A10" s="335" t="s">
        <v>385</v>
      </c>
      <c r="B10" s="336"/>
      <c r="C10" s="337"/>
      <c r="D10" s="337"/>
      <c r="E10" s="337"/>
      <c r="F10" s="938" t="s">
        <v>449</v>
      </c>
      <c r="G10" s="938"/>
      <c r="I10" s="338" t="s">
        <v>413</v>
      </c>
      <c r="J10" s="337"/>
      <c r="K10" s="338" t="s">
        <v>398</v>
      </c>
    </row>
    <row r="11" spans="1:11">
      <c r="A11" s="339"/>
      <c r="B11" s="339"/>
      <c r="C11" s="132"/>
      <c r="D11" s="132"/>
      <c r="E11" s="132"/>
      <c r="F11" s="132"/>
      <c r="G11" s="132"/>
      <c r="H11" s="340"/>
      <c r="I11" s="341"/>
      <c r="J11" s="341"/>
      <c r="K11" s="162"/>
    </row>
    <row r="12" spans="1:11">
      <c r="A12" s="339">
        <v>1</v>
      </c>
      <c r="B12" s="339"/>
      <c r="C12" s="342" t="s">
        <v>512</v>
      </c>
      <c r="D12" s="132"/>
      <c r="E12" s="132"/>
      <c r="F12" s="343" t="s">
        <v>450</v>
      </c>
      <c r="G12" s="132"/>
      <c r="H12" s="344"/>
      <c r="I12" s="863">
        <f>'Attachment H-27A'!K43+'Attachment H-27A'!K70</f>
        <v>160915826.61000007</v>
      </c>
      <c r="J12" s="341"/>
      <c r="K12" s="162"/>
    </row>
    <row r="13" spans="1:11">
      <c r="A13" s="339">
        <v>2</v>
      </c>
      <c r="B13" s="339"/>
      <c r="C13" s="342" t="s">
        <v>513</v>
      </c>
      <c r="D13" s="132"/>
      <c r="E13" s="132"/>
      <c r="F13" s="346" t="s">
        <v>451</v>
      </c>
      <c r="G13" s="132"/>
      <c r="H13" s="344"/>
      <c r="I13" s="863">
        <f>'Attachment H-27A'!K57+'Attachment H-27A'!K70+'Attachment H-27A'!K72</f>
        <v>139875959.08783633</v>
      </c>
      <c r="J13" s="341"/>
      <c r="K13" s="162"/>
    </row>
    <row r="14" spans="1:11">
      <c r="A14" s="339"/>
      <c r="B14" s="339"/>
      <c r="C14" s="342"/>
      <c r="D14" s="132"/>
      <c r="E14" s="132"/>
      <c r="F14" s="343"/>
      <c r="G14" s="132"/>
      <c r="H14" s="347"/>
      <c r="I14" s="341"/>
      <c r="J14" s="341"/>
      <c r="K14" s="162"/>
    </row>
    <row r="15" spans="1:11">
      <c r="A15" s="339"/>
      <c r="B15" s="339"/>
      <c r="C15" s="342" t="s">
        <v>514</v>
      </c>
      <c r="D15" s="132"/>
      <c r="E15" s="132"/>
      <c r="F15" s="343"/>
      <c r="G15" s="132"/>
      <c r="H15" s="347"/>
      <c r="I15" s="341"/>
      <c r="J15" s="341"/>
      <c r="K15" s="162"/>
    </row>
    <row r="16" spans="1:11">
      <c r="A16" s="339">
        <v>3</v>
      </c>
      <c r="B16" s="339"/>
      <c r="C16" s="342" t="s">
        <v>515</v>
      </c>
      <c r="D16" s="132"/>
      <c r="E16" s="132"/>
      <c r="F16" s="346" t="s">
        <v>452</v>
      </c>
      <c r="G16" s="132"/>
      <c r="H16" s="344"/>
      <c r="I16" s="863">
        <f>'Attachment H-27A'!K111</f>
        <v>6791122.6764332671</v>
      </c>
      <c r="J16" s="341"/>
      <c r="K16" s="162"/>
    </row>
    <row r="17" spans="1:11">
      <c r="A17" s="339">
        <v>4</v>
      </c>
      <c r="B17" s="339"/>
      <c r="C17" s="342" t="s">
        <v>516</v>
      </c>
      <c r="D17" s="132"/>
      <c r="E17" s="132"/>
      <c r="F17" s="343" t="s">
        <v>249</v>
      </c>
      <c r="G17" s="132"/>
      <c r="H17" s="348"/>
      <c r="I17" s="349">
        <f>IF(I16=0,0,+I16/I12)</f>
        <v>4.2202950570501774E-2</v>
      </c>
      <c r="J17" s="348"/>
      <c r="K17" s="349">
        <f>I17</f>
        <v>4.2202950570501774E-2</v>
      </c>
    </row>
    <row r="18" spans="1:11">
      <c r="A18" s="339"/>
      <c r="B18" s="339"/>
      <c r="C18" s="342"/>
      <c r="D18" s="132"/>
      <c r="E18" s="132"/>
      <c r="F18" s="343"/>
      <c r="G18" s="132"/>
      <c r="H18" s="348"/>
      <c r="I18" s="341"/>
      <c r="J18" s="348"/>
      <c r="K18" s="162"/>
    </row>
    <row r="19" spans="1:11">
      <c r="A19" s="339"/>
      <c r="B19" s="339"/>
      <c r="C19" s="342" t="s">
        <v>387</v>
      </c>
      <c r="D19" s="132"/>
      <c r="E19" s="132"/>
      <c r="F19" s="343"/>
      <c r="G19" s="132"/>
      <c r="H19" s="348"/>
      <c r="I19" s="341"/>
      <c r="J19" s="348"/>
      <c r="K19" s="162"/>
    </row>
    <row r="20" spans="1:11">
      <c r="A20" s="339">
        <v>5</v>
      </c>
      <c r="B20" s="339"/>
      <c r="C20" s="342" t="s">
        <v>388</v>
      </c>
      <c r="D20" s="132"/>
      <c r="E20" s="132"/>
      <c r="F20" s="346" t="s">
        <v>453</v>
      </c>
      <c r="G20" s="132"/>
      <c r="H20" s="350"/>
      <c r="I20" s="863">
        <f>'Attachment H-27A'!K115</f>
        <v>78804.925887999823</v>
      </c>
      <c r="J20" s="350"/>
      <c r="K20" s="162"/>
    </row>
    <row r="21" spans="1:11">
      <c r="A21" s="339">
        <v>6</v>
      </c>
      <c r="B21" s="339"/>
      <c r="C21" s="342" t="s">
        <v>389</v>
      </c>
      <c r="D21" s="132"/>
      <c r="E21" s="132"/>
      <c r="F21" s="343" t="s">
        <v>250</v>
      </c>
      <c r="G21" s="132"/>
      <c r="H21" s="348"/>
      <c r="I21" s="349">
        <f>IF(I20=0,0,I20/I12)</f>
        <v>4.8972762684800148E-4</v>
      </c>
      <c r="J21" s="348"/>
      <c r="K21" s="349">
        <f>I21</f>
        <v>4.8972762684800148E-4</v>
      </c>
    </row>
    <row r="22" spans="1:11">
      <c r="A22" s="339"/>
      <c r="B22" s="339"/>
      <c r="C22" s="342"/>
      <c r="D22" s="132"/>
      <c r="E22" s="132"/>
      <c r="F22" s="343"/>
      <c r="G22" s="132"/>
      <c r="H22" s="348"/>
      <c r="I22" s="349"/>
      <c r="J22" s="348"/>
      <c r="K22" s="162"/>
    </row>
    <row r="23" spans="1:11">
      <c r="A23" s="339"/>
      <c r="B23" s="339"/>
      <c r="C23" s="342" t="s">
        <v>518</v>
      </c>
      <c r="D23" s="132"/>
      <c r="E23" s="132"/>
      <c r="F23" s="343"/>
      <c r="G23" s="132"/>
      <c r="H23" s="348"/>
      <c r="I23" s="341"/>
      <c r="J23" s="348"/>
      <c r="K23" s="162"/>
    </row>
    <row r="24" spans="1:11">
      <c r="A24" s="339">
        <v>7</v>
      </c>
      <c r="B24" s="339"/>
      <c r="C24" s="342" t="s">
        <v>517</v>
      </c>
      <c r="D24" s="132"/>
      <c r="E24" s="132"/>
      <c r="F24" s="346" t="s">
        <v>454</v>
      </c>
      <c r="G24" s="132"/>
      <c r="H24" s="350"/>
      <c r="I24" s="863">
        <f>'Attachment H-27A'!K128</f>
        <v>1269904.7345793883</v>
      </c>
      <c r="J24" s="350"/>
      <c r="K24" s="162"/>
    </row>
    <row r="25" spans="1:11">
      <c r="A25" s="339">
        <v>8</v>
      </c>
      <c r="B25" s="339"/>
      <c r="C25" s="342" t="s">
        <v>519</v>
      </c>
      <c r="D25" s="132"/>
      <c r="E25" s="132"/>
      <c r="F25" s="343" t="s">
        <v>251</v>
      </c>
      <c r="G25" s="132"/>
      <c r="H25" s="348"/>
      <c r="I25" s="349">
        <f>IF(I24=0,0,I24/I12)</f>
        <v>7.8917329720286835E-3</v>
      </c>
      <c r="J25" s="348"/>
      <c r="K25" s="349">
        <f>I25</f>
        <v>7.8917329720286835E-3</v>
      </c>
    </row>
    <row r="26" spans="1:11">
      <c r="A26" s="339"/>
      <c r="B26" s="339"/>
      <c r="C26" s="342"/>
      <c r="D26" s="132"/>
      <c r="E26" s="132"/>
      <c r="F26" s="343"/>
      <c r="G26" s="132"/>
      <c r="H26" s="348"/>
      <c r="I26" s="341"/>
      <c r="J26" s="348"/>
      <c r="K26" s="162"/>
    </row>
    <row r="27" spans="1:11">
      <c r="A27" s="339">
        <v>9</v>
      </c>
      <c r="B27" s="339"/>
      <c r="C27" s="342" t="s">
        <v>520</v>
      </c>
      <c r="D27" s="132"/>
      <c r="E27" s="132"/>
      <c r="F27" s="346" t="s">
        <v>455</v>
      </c>
      <c r="G27" s="132"/>
      <c r="H27" s="350"/>
      <c r="I27" s="863">
        <f>-'Attachment H-27A'!K18</f>
        <v>-323967.48000000004</v>
      </c>
      <c r="J27" s="350"/>
      <c r="K27" s="162"/>
    </row>
    <row r="28" spans="1:11">
      <c r="A28" s="339">
        <v>10</v>
      </c>
      <c r="B28" s="339"/>
      <c r="C28" s="342" t="s">
        <v>521</v>
      </c>
      <c r="D28" s="132"/>
      <c r="E28" s="132"/>
      <c r="F28" s="343" t="s">
        <v>252</v>
      </c>
      <c r="G28" s="132"/>
      <c r="H28" s="348"/>
      <c r="I28" s="349">
        <f>IF(I27=0,0,I27/I12)</f>
        <v>-2.0132729441534446E-3</v>
      </c>
      <c r="J28" s="348"/>
      <c r="K28" s="349">
        <f>I28</f>
        <v>-2.0132729441534446E-3</v>
      </c>
    </row>
    <row r="29" spans="1:11">
      <c r="A29" s="339"/>
      <c r="B29" s="339"/>
      <c r="C29" s="342"/>
      <c r="D29" s="132"/>
      <c r="E29" s="132"/>
      <c r="F29" s="343"/>
      <c r="G29" s="132"/>
      <c r="H29" s="348"/>
      <c r="I29" s="341"/>
      <c r="J29" s="348"/>
      <c r="K29" s="162"/>
    </row>
    <row r="30" spans="1:11">
      <c r="A30" s="339">
        <v>11</v>
      </c>
      <c r="B30" s="339"/>
      <c r="C30" s="351" t="s">
        <v>522</v>
      </c>
      <c r="D30" s="132"/>
      <c r="E30" s="132"/>
      <c r="F30" s="352" t="s">
        <v>253</v>
      </c>
      <c r="G30" s="132"/>
      <c r="H30" s="348"/>
      <c r="I30" s="349"/>
      <c r="J30" s="348"/>
      <c r="K30" s="353">
        <f>K17+K21+K25+K28</f>
        <v>4.8571138225225012E-2</v>
      </c>
    </row>
    <row r="31" spans="1:11">
      <c r="A31" s="339"/>
      <c r="B31" s="339"/>
      <c r="C31" s="342"/>
      <c r="D31" s="132"/>
      <c r="E31" s="132"/>
      <c r="F31" s="343"/>
      <c r="G31" s="132"/>
      <c r="H31" s="348"/>
      <c r="I31" s="341"/>
      <c r="J31" s="348"/>
      <c r="K31" s="162"/>
    </row>
    <row r="32" spans="1:11">
      <c r="A32" s="339"/>
      <c r="B32" s="339"/>
      <c r="C32" s="342" t="s">
        <v>523</v>
      </c>
      <c r="D32" s="132"/>
      <c r="E32" s="132"/>
      <c r="F32" s="343"/>
      <c r="G32" s="132"/>
      <c r="H32" s="348"/>
      <c r="I32" s="341"/>
      <c r="J32" s="348"/>
      <c r="K32" s="162"/>
    </row>
    <row r="33" spans="1:11">
      <c r="A33" s="339">
        <v>12</v>
      </c>
      <c r="B33" s="339"/>
      <c r="C33" s="342" t="s">
        <v>524</v>
      </c>
      <c r="D33" s="132"/>
      <c r="E33" s="132"/>
      <c r="F33" s="346" t="s">
        <v>456</v>
      </c>
      <c r="G33" s="132"/>
      <c r="H33" s="350"/>
      <c r="I33" s="863">
        <f>'Attachment H-27A'!K143</f>
        <v>2696568.0054146829</v>
      </c>
      <c r="J33" s="350"/>
      <c r="K33" s="162"/>
    </row>
    <row r="34" spans="1:11">
      <c r="A34" s="339">
        <v>13</v>
      </c>
      <c r="B34" s="339"/>
      <c r="C34" s="342" t="s">
        <v>525</v>
      </c>
      <c r="D34" s="132"/>
      <c r="E34" s="132"/>
      <c r="F34" s="343" t="s">
        <v>254</v>
      </c>
      <c r="G34" s="132"/>
      <c r="H34" s="348"/>
      <c r="I34" s="349">
        <f>IF(I33=0,0,I33/I13)</f>
        <v>1.9278280721001882E-2</v>
      </c>
      <c r="J34" s="348"/>
      <c r="K34" s="349">
        <f>I34</f>
        <v>1.9278280721001882E-2</v>
      </c>
    </row>
    <row r="35" spans="1:11">
      <c r="A35" s="339"/>
      <c r="B35" s="339"/>
      <c r="C35" s="342"/>
      <c r="D35" s="132"/>
      <c r="E35" s="132"/>
      <c r="F35" s="343"/>
      <c r="G35" s="132"/>
      <c r="H35" s="348"/>
      <c r="I35" s="341"/>
      <c r="J35" s="348"/>
      <c r="K35" s="162"/>
    </row>
    <row r="36" spans="1:11">
      <c r="A36" s="339"/>
      <c r="B36" s="339"/>
      <c r="C36" s="342" t="s">
        <v>526</v>
      </c>
      <c r="D36" s="132"/>
      <c r="E36" s="132"/>
      <c r="F36" s="343"/>
      <c r="G36" s="132"/>
      <c r="H36" s="348"/>
      <c r="I36" s="341"/>
      <c r="J36" s="348"/>
      <c r="K36" s="162"/>
    </row>
    <row r="37" spans="1:11">
      <c r="A37" s="339">
        <v>14</v>
      </c>
      <c r="B37" s="339"/>
      <c r="C37" s="342" t="s">
        <v>527</v>
      </c>
      <c r="D37" s="132"/>
      <c r="E37" s="132"/>
      <c r="F37" s="346" t="s">
        <v>457</v>
      </c>
      <c r="G37" s="132"/>
      <c r="H37" s="348"/>
      <c r="I37" s="863">
        <f>'Attachment H-27A'!K146</f>
        <v>8622366.6669852808</v>
      </c>
      <c r="J37" s="348"/>
      <c r="K37" s="162"/>
    </row>
    <row r="38" spans="1:11">
      <c r="A38" s="339">
        <v>15</v>
      </c>
      <c r="B38" s="339"/>
      <c r="C38" s="342" t="s">
        <v>528</v>
      </c>
      <c r="D38" s="132"/>
      <c r="E38" s="132"/>
      <c r="F38" s="343" t="s">
        <v>255</v>
      </c>
      <c r="G38" s="132"/>
      <c r="H38" s="348"/>
      <c r="I38" s="349">
        <f>IF(I37=0,0,I37/I13)</f>
        <v>6.1642949390400895E-2</v>
      </c>
      <c r="J38" s="348"/>
      <c r="K38" s="349">
        <f>I38</f>
        <v>6.1642949390400895E-2</v>
      </c>
    </row>
    <row r="39" spans="1:11">
      <c r="A39" s="339"/>
      <c r="B39" s="339"/>
      <c r="C39" s="342"/>
      <c r="D39" s="132"/>
      <c r="E39" s="132"/>
      <c r="F39" s="343"/>
      <c r="G39" s="132"/>
      <c r="H39" s="348"/>
      <c r="I39" s="341"/>
      <c r="J39" s="348"/>
      <c r="K39" s="162"/>
    </row>
    <row r="40" spans="1:11">
      <c r="A40" s="339">
        <v>16</v>
      </c>
      <c r="B40" s="339"/>
      <c r="C40" s="351" t="s">
        <v>529</v>
      </c>
      <c r="D40" s="132"/>
      <c r="E40" s="132"/>
      <c r="F40" s="352" t="s">
        <v>256</v>
      </c>
      <c r="G40" s="132"/>
      <c r="H40" s="348"/>
      <c r="I40" s="349"/>
      <c r="J40" s="348"/>
      <c r="K40" s="353">
        <f>K34+K38</f>
        <v>8.0921230111402773E-2</v>
      </c>
    </row>
    <row r="41" spans="1:11">
      <c r="A41" s="339"/>
      <c r="B41" s="339"/>
      <c r="C41" s="132"/>
      <c r="D41" s="132"/>
      <c r="E41" s="132"/>
      <c r="F41" s="132"/>
      <c r="G41" s="132"/>
      <c r="H41" s="340"/>
      <c r="I41" s="132"/>
      <c r="J41" s="132"/>
    </row>
    <row r="42" spans="1:11">
      <c r="A42" s="339"/>
      <c r="B42" s="339"/>
      <c r="C42" s="250"/>
      <c r="K42" s="162" t="s">
        <v>6</v>
      </c>
    </row>
    <row r="43" spans="1:11">
      <c r="A43" s="339"/>
      <c r="B43" s="339"/>
      <c r="C43" s="250"/>
      <c r="K43" s="249" t="s">
        <v>1126</v>
      </c>
    </row>
    <row r="44" spans="1:11">
      <c r="A44" s="922" t="s">
        <v>510</v>
      </c>
      <c r="B44" s="922"/>
      <c r="C44" s="922"/>
      <c r="D44" s="922"/>
      <c r="E44" s="922"/>
      <c r="F44" s="922"/>
      <c r="G44" s="922"/>
      <c r="H44" s="922"/>
      <c r="I44" s="922"/>
      <c r="J44" s="922"/>
      <c r="K44" s="922"/>
    </row>
    <row r="45" spans="1:11">
      <c r="A45" s="922" t="s">
        <v>509</v>
      </c>
      <c r="B45" s="922"/>
      <c r="C45" s="922"/>
      <c r="D45" s="922"/>
      <c r="E45" s="922"/>
      <c r="F45" s="922"/>
      <c r="G45" s="922"/>
      <c r="H45" s="922"/>
      <c r="I45" s="922"/>
      <c r="J45" s="922"/>
      <c r="K45" s="922"/>
    </row>
    <row r="46" spans="1:11">
      <c r="A46" s="923" t="str">
        <f>+A84</f>
        <v>Silver Run Electric, LLC</v>
      </c>
      <c r="B46" s="924"/>
      <c r="C46" s="924"/>
      <c r="D46" s="924"/>
      <c r="E46" s="924"/>
      <c r="F46" s="924"/>
      <c r="G46" s="924"/>
      <c r="H46" s="924"/>
      <c r="I46" s="924"/>
      <c r="J46" s="924"/>
      <c r="K46" s="924"/>
    </row>
    <row r="47" spans="1:11">
      <c r="A47" s="339"/>
      <c r="B47" s="339"/>
      <c r="C47" s="132"/>
      <c r="D47" s="132"/>
      <c r="E47" s="132"/>
      <c r="F47" s="132"/>
      <c r="G47" s="132"/>
      <c r="H47" s="132"/>
      <c r="I47" s="132"/>
      <c r="J47" s="132"/>
    </row>
    <row r="48" spans="1:11" ht="24.75" customHeight="1">
      <c r="A48" s="339"/>
      <c r="B48" s="339"/>
      <c r="C48" s="935" t="s">
        <v>458</v>
      </c>
      <c r="D48" s="935"/>
      <c r="E48" s="935"/>
      <c r="F48" s="935"/>
      <c r="G48" s="935"/>
      <c r="H48" s="935"/>
      <c r="I48" s="935"/>
      <c r="J48" s="935"/>
      <c r="K48" s="935"/>
    </row>
    <row r="49" spans="1:14" ht="29.25" customHeight="1">
      <c r="A49" s="339"/>
      <c r="B49" s="339"/>
      <c r="C49" s="937" t="s">
        <v>530</v>
      </c>
      <c r="D49" s="937"/>
      <c r="E49" s="937"/>
      <c r="F49" s="937"/>
      <c r="G49" s="937"/>
      <c r="H49" s="937"/>
      <c r="I49" s="937"/>
      <c r="J49" s="937"/>
      <c r="K49" s="937"/>
    </row>
    <row r="50" spans="1:14">
      <c r="A50" s="339"/>
      <c r="B50" s="339"/>
      <c r="C50" s="132"/>
      <c r="D50" s="132"/>
      <c r="E50" s="132"/>
      <c r="F50" s="132"/>
      <c r="G50" s="132"/>
      <c r="H50" s="132"/>
      <c r="I50" s="132"/>
      <c r="J50" s="132"/>
    </row>
    <row r="51" spans="1:14">
      <c r="A51" s="354"/>
      <c r="B51" s="354"/>
      <c r="C51" s="134" t="s">
        <v>392</v>
      </c>
      <c r="D51" s="134"/>
      <c r="E51" s="134" t="s">
        <v>393</v>
      </c>
      <c r="F51" s="134" t="s">
        <v>394</v>
      </c>
      <c r="G51" s="134" t="s">
        <v>395</v>
      </c>
      <c r="H51" s="134" t="s">
        <v>396</v>
      </c>
      <c r="I51" s="134" t="s">
        <v>531</v>
      </c>
      <c r="J51" s="134" t="s">
        <v>532</v>
      </c>
      <c r="K51" s="134" t="s">
        <v>533</v>
      </c>
      <c r="N51" s="143"/>
    </row>
    <row r="52" spans="1:14" s="359" customFormat="1" ht="48">
      <c r="A52" s="355" t="s">
        <v>511</v>
      </c>
      <c r="B52" s="356"/>
      <c r="C52" s="356" t="s">
        <v>534</v>
      </c>
      <c r="D52" s="356" t="s">
        <v>535</v>
      </c>
      <c r="E52" s="356" t="s">
        <v>51</v>
      </c>
      <c r="F52" s="356" t="s">
        <v>536</v>
      </c>
      <c r="G52" s="357" t="s">
        <v>522</v>
      </c>
      <c r="H52" s="358" t="s">
        <v>537</v>
      </c>
      <c r="I52" s="355" t="s">
        <v>538</v>
      </c>
      <c r="J52" s="357" t="s">
        <v>529</v>
      </c>
      <c r="K52" s="358" t="s">
        <v>539</v>
      </c>
    </row>
    <row r="53" spans="1:14" ht="24">
      <c r="A53" s="360"/>
      <c r="B53" s="336"/>
      <c r="C53" s="336"/>
      <c r="D53" s="336"/>
      <c r="E53" s="336"/>
      <c r="F53" s="336" t="s">
        <v>540</v>
      </c>
      <c r="G53" s="361" t="s">
        <v>257</v>
      </c>
      <c r="H53" s="362" t="s">
        <v>3</v>
      </c>
      <c r="I53" s="360" t="s">
        <v>4</v>
      </c>
      <c r="J53" s="361" t="s">
        <v>258</v>
      </c>
      <c r="K53" s="362" t="s">
        <v>5</v>
      </c>
    </row>
    <row r="54" spans="1:14">
      <c r="A54" s="363"/>
      <c r="B54" s="364"/>
      <c r="C54" s="325"/>
      <c r="D54" s="325"/>
      <c r="E54" s="325"/>
      <c r="F54" s="325"/>
      <c r="G54" s="365"/>
      <c r="H54" s="366"/>
      <c r="I54" s="366"/>
      <c r="J54" s="365"/>
      <c r="K54" s="366"/>
    </row>
    <row r="55" spans="1:14">
      <c r="A55" s="367" t="s">
        <v>7</v>
      </c>
      <c r="B55" s="339"/>
      <c r="C55" s="368" t="s">
        <v>1087</v>
      </c>
      <c r="D55" s="321" t="s">
        <v>1088</v>
      </c>
      <c r="E55" s="321" t="s">
        <v>1089</v>
      </c>
      <c r="F55" s="831">
        <f>'Att 1a - Project Plant Detail'!C11</f>
        <v>160915826.61000007</v>
      </c>
      <c r="G55" s="370">
        <f>K30</f>
        <v>4.8571138225225012E-2</v>
      </c>
      <c r="H55" s="883">
        <f>F55*G55</f>
        <v>7815864.8569006547</v>
      </c>
      <c r="I55" s="884">
        <f>'Att 1a - Project Plant Detail'!C31</f>
        <v>139875959.08783633</v>
      </c>
      <c r="J55" s="373">
        <f>K40</f>
        <v>8.0921230111402773E-2</v>
      </c>
      <c r="K55" s="883">
        <f>I55*J55</f>
        <v>11318934.672399962</v>
      </c>
    </row>
    <row r="56" spans="1:14">
      <c r="A56" s="374" t="s">
        <v>8</v>
      </c>
      <c r="B56" s="375"/>
      <c r="C56" s="323" t="s">
        <v>11</v>
      </c>
      <c r="D56" s="323"/>
      <c r="E56" s="323" t="s">
        <v>20</v>
      </c>
      <c r="F56" s="376">
        <v>0</v>
      </c>
      <c r="G56" s="373">
        <f>K30</f>
        <v>4.8571138225225012E-2</v>
      </c>
      <c r="H56" s="371">
        <f>F56*G56</f>
        <v>0</v>
      </c>
      <c r="I56" s="372">
        <v>0</v>
      </c>
      <c r="J56" s="373">
        <f>K40</f>
        <v>8.0921230111402773E-2</v>
      </c>
      <c r="K56" s="371">
        <f>I56*J56</f>
        <v>0</v>
      </c>
    </row>
    <row r="57" spans="1:14">
      <c r="A57" s="367">
        <v>2</v>
      </c>
      <c r="B57" s="339"/>
      <c r="C57" s="124" t="s">
        <v>12</v>
      </c>
      <c r="F57" s="863">
        <f>SUM(F55:F56)</f>
        <v>160915826.61000007</v>
      </c>
      <c r="G57" s="377"/>
      <c r="H57" s="885">
        <f>SUM(H55:H56)</f>
        <v>7815864.8569006547</v>
      </c>
      <c r="I57" s="885">
        <f>SUM(I55:I56)</f>
        <v>139875959.08783633</v>
      </c>
      <c r="J57" s="379"/>
      <c r="K57" s="885">
        <f>SUM(K55:K56)</f>
        <v>11318934.672399962</v>
      </c>
    </row>
    <row r="58" spans="1:14">
      <c r="A58" s="367"/>
      <c r="B58" s="339"/>
      <c r="F58" s="345"/>
      <c r="G58" s="380"/>
      <c r="H58" s="371"/>
      <c r="I58" s="381"/>
      <c r="J58" s="382"/>
      <c r="K58" s="371"/>
    </row>
    <row r="59" spans="1:14">
      <c r="A59" s="367" t="s">
        <v>9</v>
      </c>
      <c r="B59" s="339"/>
      <c r="C59" s="321" t="s">
        <v>14</v>
      </c>
      <c r="D59" s="321"/>
      <c r="E59" s="321" t="s">
        <v>19</v>
      </c>
      <c r="F59" s="369">
        <v>0</v>
      </c>
      <c r="G59" s="370">
        <f>K30</f>
        <v>4.8571138225225012E-2</v>
      </c>
      <c r="H59" s="371">
        <f>F59*G59</f>
        <v>0</v>
      </c>
      <c r="I59" s="372">
        <v>0</v>
      </c>
      <c r="J59" s="373">
        <f>K40</f>
        <v>8.0921230111402773E-2</v>
      </c>
      <c r="K59" s="371">
        <f>I59*J59</f>
        <v>0</v>
      </c>
    </row>
    <row r="60" spans="1:14">
      <c r="A60" s="367" t="s">
        <v>10</v>
      </c>
      <c r="B60" s="339"/>
      <c r="C60" s="321" t="s">
        <v>13</v>
      </c>
      <c r="D60" s="321"/>
      <c r="E60" s="321" t="s">
        <v>18</v>
      </c>
      <c r="F60" s="376">
        <v>0</v>
      </c>
      <c r="G60" s="383">
        <f>K30</f>
        <v>4.8571138225225012E-2</v>
      </c>
      <c r="H60" s="384">
        <f>F60*G60</f>
        <v>0</v>
      </c>
      <c r="I60" s="385">
        <v>0</v>
      </c>
      <c r="J60" s="373">
        <f>K40</f>
        <v>8.0921230111402773E-2</v>
      </c>
      <c r="K60" s="384">
        <f>I60*J60</f>
        <v>0</v>
      </c>
    </row>
    <row r="61" spans="1:14">
      <c r="A61" s="386">
        <v>4</v>
      </c>
      <c r="B61" s="387"/>
      <c r="C61" s="325" t="s">
        <v>15</v>
      </c>
      <c r="D61" s="325"/>
      <c r="E61" s="325"/>
      <c r="F61" s="345">
        <f>SUM(F59:F60)</f>
        <v>0</v>
      </c>
      <c r="G61" s="365"/>
      <c r="H61" s="371">
        <f>SUM(H59:H60)</f>
        <v>0</v>
      </c>
      <c r="I61" s="381">
        <f>SUM(I59:I60)</f>
        <v>0</v>
      </c>
      <c r="J61" s="365"/>
      <c r="K61" s="371">
        <f>SUM(K59:K60)</f>
        <v>0</v>
      </c>
    </row>
    <row r="62" spans="1:14">
      <c r="A62" s="388"/>
      <c r="F62" s="345"/>
      <c r="G62" s="389"/>
      <c r="H62" s="371"/>
      <c r="I62" s="390"/>
      <c r="J62" s="389"/>
      <c r="K62" s="371"/>
    </row>
    <row r="63" spans="1:14">
      <c r="A63" s="388">
        <v>5</v>
      </c>
      <c r="C63" s="321" t="s">
        <v>16</v>
      </c>
      <c r="D63" s="321"/>
      <c r="E63" s="321"/>
      <c r="F63" s="369">
        <v>0</v>
      </c>
      <c r="G63" s="370">
        <f>K30</f>
        <v>4.8571138225225012E-2</v>
      </c>
      <c r="H63" s="371">
        <f>F63*G63</f>
        <v>0</v>
      </c>
      <c r="I63" s="391">
        <v>0</v>
      </c>
      <c r="J63" s="373">
        <f>K40</f>
        <v>8.0921230111402773E-2</v>
      </c>
      <c r="K63" s="371">
        <f>I63*J63</f>
        <v>0</v>
      </c>
    </row>
    <row r="64" spans="1:14">
      <c r="A64" s="392"/>
      <c r="B64" s="393"/>
      <c r="C64" s="157"/>
      <c r="D64" s="157"/>
      <c r="E64" s="157"/>
      <c r="F64" s="157"/>
      <c r="G64" s="394"/>
      <c r="H64" s="371"/>
      <c r="I64" s="395"/>
      <c r="J64" s="394"/>
      <c r="K64" s="371"/>
    </row>
    <row r="65" spans="1:11">
      <c r="A65" s="392">
        <v>6</v>
      </c>
      <c r="B65" s="393"/>
      <c r="C65" s="157" t="s">
        <v>17</v>
      </c>
      <c r="D65" s="157"/>
      <c r="E65" s="157"/>
      <c r="F65" s="886">
        <f>F57+F61+F63</f>
        <v>160915826.61000007</v>
      </c>
      <c r="G65" s="887"/>
      <c r="H65" s="888">
        <f>SUM(H57+H61+H63)</f>
        <v>7815864.8569006547</v>
      </c>
      <c r="I65" s="889">
        <f>I57+I61+I63</f>
        <v>139875959.08783633</v>
      </c>
      <c r="J65" s="887"/>
      <c r="K65" s="888">
        <f>SUM(K57+K61+K63)</f>
        <v>11318934.672399962</v>
      </c>
    </row>
    <row r="80" spans="1:11">
      <c r="A80" s="339"/>
      <c r="B80" s="339"/>
      <c r="C80" s="250"/>
      <c r="K80" s="162" t="s">
        <v>26</v>
      </c>
    </row>
    <row r="81" spans="1:11">
      <c r="A81" s="339"/>
      <c r="B81" s="339"/>
      <c r="C81" s="250"/>
      <c r="K81" s="249" t="s">
        <v>1126</v>
      </c>
    </row>
    <row r="82" spans="1:11">
      <c r="A82" s="922" t="s">
        <v>510</v>
      </c>
      <c r="B82" s="922"/>
      <c r="C82" s="922"/>
      <c r="D82" s="922"/>
      <c r="E82" s="922"/>
      <c r="F82" s="922"/>
      <c r="G82" s="922"/>
      <c r="H82" s="922"/>
      <c r="I82" s="922"/>
      <c r="J82" s="922"/>
      <c r="K82" s="922"/>
    </row>
    <row r="83" spans="1:11">
      <c r="A83" s="922" t="s">
        <v>509</v>
      </c>
      <c r="B83" s="922"/>
      <c r="C83" s="922"/>
      <c r="D83" s="922"/>
      <c r="E83" s="922"/>
      <c r="F83" s="922"/>
      <c r="G83" s="922"/>
      <c r="H83" s="922"/>
      <c r="I83" s="922"/>
      <c r="J83" s="922"/>
      <c r="K83" s="922"/>
    </row>
    <row r="84" spans="1:11">
      <c r="A84" s="923" t="s">
        <v>742</v>
      </c>
      <c r="B84" s="924"/>
      <c r="C84" s="924"/>
      <c r="D84" s="924"/>
      <c r="E84" s="924"/>
      <c r="F84" s="924"/>
      <c r="G84" s="924"/>
      <c r="H84" s="924"/>
      <c r="I84" s="924"/>
      <c r="J84" s="924"/>
      <c r="K84" s="924"/>
    </row>
    <row r="88" spans="1:11">
      <c r="A88" s="339"/>
      <c r="B88" s="339"/>
      <c r="C88" s="132" t="s">
        <v>35</v>
      </c>
      <c r="D88" s="132" t="s">
        <v>36</v>
      </c>
      <c r="E88" s="132" t="s">
        <v>37</v>
      </c>
      <c r="F88" s="132" t="s">
        <v>38</v>
      </c>
      <c r="G88" s="132" t="s">
        <v>43</v>
      </c>
      <c r="H88" s="132" t="s">
        <v>39</v>
      </c>
      <c r="I88" s="132" t="s">
        <v>40</v>
      </c>
      <c r="J88" s="132" t="s">
        <v>41</v>
      </c>
      <c r="K88" s="132" t="s">
        <v>42</v>
      </c>
    </row>
    <row r="89" spans="1:11" ht="36">
      <c r="A89" s="396" t="s">
        <v>511</v>
      </c>
      <c r="B89" s="397"/>
      <c r="C89" s="397" t="s">
        <v>27</v>
      </c>
      <c r="D89" s="397" t="s">
        <v>28</v>
      </c>
      <c r="E89" s="397" t="s">
        <v>29</v>
      </c>
      <c r="F89" s="356" t="s">
        <v>30</v>
      </c>
      <c r="G89" s="397" t="s">
        <v>31</v>
      </c>
      <c r="H89" s="397" t="s">
        <v>32</v>
      </c>
      <c r="I89" s="397" t="s">
        <v>49</v>
      </c>
      <c r="J89" s="397" t="s">
        <v>34</v>
      </c>
      <c r="K89" s="398" t="s">
        <v>33</v>
      </c>
    </row>
    <row r="90" spans="1:11" ht="36">
      <c r="A90" s="399"/>
      <c r="B90" s="400"/>
      <c r="C90" s="401" t="s">
        <v>44</v>
      </c>
      <c r="D90" s="402" t="s">
        <v>793</v>
      </c>
      <c r="E90" s="402" t="s">
        <v>45</v>
      </c>
      <c r="F90" s="399" t="s">
        <v>794</v>
      </c>
      <c r="G90" s="402" t="s">
        <v>46</v>
      </c>
      <c r="H90" s="402" t="s">
        <v>47</v>
      </c>
      <c r="I90" s="402" t="s">
        <v>48</v>
      </c>
      <c r="J90" s="402" t="s">
        <v>554</v>
      </c>
      <c r="K90" s="402" t="s">
        <v>555</v>
      </c>
    </row>
    <row r="91" spans="1:11">
      <c r="A91" s="363"/>
      <c r="B91" s="403"/>
      <c r="C91" s="365"/>
      <c r="D91" s="438"/>
      <c r="E91" s="439"/>
      <c r="F91" s="440"/>
      <c r="G91" s="366"/>
      <c r="H91" s="366"/>
      <c r="I91" s="366"/>
      <c r="J91" s="366"/>
      <c r="K91" s="366"/>
    </row>
    <row r="92" spans="1:11">
      <c r="A92" s="367" t="s">
        <v>7</v>
      </c>
      <c r="C92" s="884">
        <f>'Att 1a - Project Plant Detail'!C41</f>
        <v>3501661.9037100077</v>
      </c>
      <c r="D92" s="895">
        <f>C92+H55+(I55*$K$40)</f>
        <v>22636461.433010623</v>
      </c>
      <c r="E92" s="864">
        <v>50</v>
      </c>
      <c r="F92" s="897">
        <f>+(E92/100)*'Att 2 - Incentive Return'!$J$40*'Att 1 - Project Rev Req'!I55</f>
        <v>482038.31864968501</v>
      </c>
      <c r="G92" s="883">
        <f>D92+F92</f>
        <v>23118499.75166031</v>
      </c>
      <c r="H92" s="404">
        <v>0</v>
      </c>
      <c r="I92" s="883">
        <f>D92+F92-H92</f>
        <v>23118499.75166031</v>
      </c>
      <c r="J92" s="884">
        <f>'Att 3 - True-up'!L28</f>
        <v>-1974198.5932821252</v>
      </c>
      <c r="K92" s="883">
        <f>I92+J92</f>
        <v>21144301.158378184</v>
      </c>
    </row>
    <row r="93" spans="1:11">
      <c r="A93" s="367" t="s">
        <v>8</v>
      </c>
      <c r="C93" s="884">
        <v>0</v>
      </c>
      <c r="D93" s="895">
        <f>C93+H56+(I56*$K$40)</f>
        <v>0</v>
      </c>
      <c r="E93" s="442">
        <v>0</v>
      </c>
      <c r="F93" s="897">
        <f>+(E93/100)*'Att 2 - Incentive Return'!$J$40*'Att 1 - Project Rev Req'!I56</f>
        <v>0</v>
      </c>
      <c r="G93" s="883">
        <f>D93+F93</f>
        <v>0</v>
      </c>
      <c r="H93" s="404">
        <v>0</v>
      </c>
      <c r="I93" s="883">
        <f>D93+F93-H93</f>
        <v>0</v>
      </c>
      <c r="J93" s="404">
        <v>0</v>
      </c>
      <c r="K93" s="883">
        <f>I93+J93</f>
        <v>0</v>
      </c>
    </row>
    <row r="94" spans="1:11">
      <c r="A94" s="363">
        <v>2</v>
      </c>
      <c r="B94" s="387"/>
      <c r="C94" s="885">
        <f>SUM(C92:C93)</f>
        <v>3501661.9037100077</v>
      </c>
      <c r="D94" s="896">
        <f>SUM(D92:D93)</f>
        <v>22636461.433010623</v>
      </c>
      <c r="E94" s="445"/>
      <c r="F94" s="898">
        <f>SUM(F92:F93)</f>
        <v>482038.31864968501</v>
      </c>
      <c r="G94" s="885">
        <f>SUM(G92:G93)</f>
        <v>23118499.75166031</v>
      </c>
      <c r="H94" s="378">
        <f t="shared" ref="H94:J94" si="0">SUM(H92:H93)</f>
        <v>0</v>
      </c>
      <c r="I94" s="885">
        <f>SUM(I92:I93)</f>
        <v>23118499.75166031</v>
      </c>
      <c r="J94" s="885">
        <f t="shared" si="0"/>
        <v>-1974198.5932821252</v>
      </c>
      <c r="K94" s="885">
        <f>SUM(K92:K93)</f>
        <v>21144301.158378184</v>
      </c>
    </row>
    <row r="95" spans="1:11">
      <c r="A95" s="367"/>
      <c r="C95" s="371"/>
      <c r="D95" s="441"/>
      <c r="E95" s="447"/>
      <c r="F95" s="448"/>
      <c r="G95" s="371"/>
      <c r="H95" s="371"/>
      <c r="I95" s="371"/>
      <c r="J95" s="371"/>
      <c r="K95" s="371"/>
    </row>
    <row r="96" spans="1:11">
      <c r="A96" s="367" t="s">
        <v>9</v>
      </c>
      <c r="C96" s="404">
        <v>0</v>
      </c>
      <c r="D96" s="441">
        <f>C96+H59+(I59*$K$40)</f>
        <v>0</v>
      </c>
      <c r="E96" s="442">
        <v>0</v>
      </c>
      <c r="F96" s="443">
        <f>+(E96/100)*'Att 2 - Incentive Return'!$J$40*'Att 1 - Project Rev Req'!I59</f>
        <v>0</v>
      </c>
      <c r="G96" s="371">
        <f>D96+F96</f>
        <v>0</v>
      </c>
      <c r="H96" s="404">
        <v>0</v>
      </c>
      <c r="I96" s="371">
        <f>D96+F96-H96</f>
        <v>0</v>
      </c>
      <c r="J96" s="404">
        <v>0</v>
      </c>
      <c r="K96" s="371">
        <f>I96+J96</f>
        <v>0</v>
      </c>
    </row>
    <row r="97" spans="1:11">
      <c r="A97" s="374" t="s">
        <v>10</v>
      </c>
      <c r="B97" s="393"/>
      <c r="C97" s="405">
        <v>0</v>
      </c>
      <c r="D97" s="441">
        <f>C97+H60+(I60*$K$40)</f>
        <v>0</v>
      </c>
      <c r="E97" s="449">
        <v>0</v>
      </c>
      <c r="F97" s="443">
        <f>+(E97/100)*'Att 2 - Incentive Return'!$J$40*'Att 1 - Project Rev Req'!I60</f>
        <v>0</v>
      </c>
      <c r="G97" s="384">
        <f>D97+F97</f>
        <v>0</v>
      </c>
      <c r="H97" s="405">
        <v>0</v>
      </c>
      <c r="I97" s="384">
        <f>D97+F97-H97</f>
        <v>0</v>
      </c>
      <c r="J97" s="405">
        <v>0</v>
      </c>
      <c r="K97" s="384">
        <f>I97+J97</f>
        <v>0</v>
      </c>
    </row>
    <row r="98" spans="1:11">
      <c r="A98" s="386">
        <v>4</v>
      </c>
      <c r="B98" s="387"/>
      <c r="C98" s="406">
        <f>SUM(C96:C97)</f>
        <v>0</v>
      </c>
      <c r="D98" s="444">
        <f>SUM(D96:D97)</f>
        <v>0</v>
      </c>
      <c r="E98" s="450"/>
      <c r="F98" s="446">
        <f>SUM(F96:F97)</f>
        <v>0</v>
      </c>
      <c r="G98" s="407">
        <f>SUM(G96:G97)</f>
        <v>0</v>
      </c>
      <c r="H98" s="371">
        <f t="shared" ref="H98:J98" si="1">SUM(H96:H97)</f>
        <v>0</v>
      </c>
      <c r="I98" s="371">
        <f>SUM(I96:I97)</f>
        <v>0</v>
      </c>
      <c r="J98" s="371">
        <f t="shared" si="1"/>
        <v>0</v>
      </c>
      <c r="K98" s="371">
        <f>SUM(K96:K97)</f>
        <v>0</v>
      </c>
    </row>
    <row r="99" spans="1:11">
      <c r="A99" s="388"/>
      <c r="C99" s="406"/>
      <c r="D99" s="441"/>
      <c r="E99" s="450"/>
      <c r="F99" s="448"/>
      <c r="G99" s="407"/>
      <c r="H99" s="371"/>
      <c r="I99" s="371"/>
      <c r="J99" s="371"/>
      <c r="K99" s="371"/>
    </row>
    <row r="100" spans="1:11">
      <c r="A100" s="388">
        <v>5</v>
      </c>
      <c r="C100" s="408">
        <v>0</v>
      </c>
      <c r="D100" s="441">
        <f>C100+H63+(I63*$K$40)</f>
        <v>0</v>
      </c>
      <c r="E100" s="451">
        <v>0</v>
      </c>
      <c r="F100" s="448">
        <f>+(E100/100)*'Att 2 - Incentive Return'!$J$40*'Att 1 - Project Rev Req'!I63</f>
        <v>0</v>
      </c>
      <c r="G100" s="407">
        <f>D100+F100</f>
        <v>0</v>
      </c>
      <c r="H100" s="404">
        <v>0</v>
      </c>
      <c r="I100" s="371">
        <f>D100+F100-H100</f>
        <v>0</v>
      </c>
      <c r="J100" s="404">
        <v>0</v>
      </c>
      <c r="K100" s="371">
        <f>I100+J100</f>
        <v>0</v>
      </c>
    </row>
    <row r="101" spans="1:11">
      <c r="A101" s="392"/>
      <c r="B101" s="393"/>
      <c r="C101" s="406"/>
      <c r="D101" s="436"/>
      <c r="E101" s="435"/>
      <c r="F101" s="437"/>
      <c r="G101" s="407"/>
      <c r="H101" s="371"/>
      <c r="I101" s="371"/>
      <c r="J101" s="371"/>
      <c r="K101" s="371"/>
    </row>
    <row r="102" spans="1:11">
      <c r="A102" s="392">
        <v>6</v>
      </c>
      <c r="B102" s="393"/>
      <c r="C102" s="888">
        <f>C94+C98+C100</f>
        <v>3501661.9037100077</v>
      </c>
      <c r="D102" s="890">
        <f>SUM(D94+D98+D100)</f>
        <v>22636461.433010623</v>
      </c>
      <c r="E102" s="891"/>
      <c r="F102" s="892">
        <f>+F94+F98+F100</f>
        <v>482038.31864968501</v>
      </c>
      <c r="G102" s="893">
        <f>SUM(G94+G98+G100)</f>
        <v>23118499.75166031</v>
      </c>
      <c r="H102" s="894">
        <f>SUM(H94+H98+H100)</f>
        <v>0</v>
      </c>
      <c r="I102" s="888">
        <f>SUM(I94+I98+I100)</f>
        <v>23118499.75166031</v>
      </c>
      <c r="J102" s="888">
        <f>J94+J98+J100</f>
        <v>-1974198.5932821252</v>
      </c>
      <c r="K102" s="888">
        <f>K94+K98+K100</f>
        <v>21144301.158378184</v>
      </c>
    </row>
    <row r="105" spans="1:11">
      <c r="A105" s="393" t="s">
        <v>21</v>
      </c>
    </row>
    <row r="106" spans="1:11">
      <c r="A106" s="146" t="s">
        <v>431</v>
      </c>
      <c r="C106" s="124" t="s">
        <v>459</v>
      </c>
    </row>
    <row r="107" spans="1:11">
      <c r="A107" s="146" t="s">
        <v>443</v>
      </c>
      <c r="C107" s="936" t="s">
        <v>460</v>
      </c>
      <c r="D107" s="936"/>
      <c r="E107" s="936"/>
      <c r="F107" s="936"/>
      <c r="G107" s="936"/>
      <c r="H107" s="936"/>
      <c r="I107" s="936"/>
      <c r="J107" s="936"/>
      <c r="K107" s="936"/>
    </row>
    <row r="108" spans="1:11">
      <c r="A108" s="146" t="s">
        <v>446</v>
      </c>
      <c r="C108" s="933" t="s">
        <v>22</v>
      </c>
      <c r="D108" s="933"/>
      <c r="E108" s="933"/>
      <c r="F108" s="933"/>
      <c r="G108" s="933"/>
      <c r="H108" s="933"/>
      <c r="I108" s="933"/>
      <c r="J108" s="933"/>
      <c r="K108" s="933"/>
    </row>
    <row r="109" spans="1:11" ht="26.25" customHeight="1">
      <c r="A109" s="146" t="s">
        <v>447</v>
      </c>
      <c r="C109" s="933" t="s">
        <v>23</v>
      </c>
      <c r="D109" s="933"/>
      <c r="E109" s="933"/>
      <c r="F109" s="933"/>
      <c r="G109" s="933"/>
      <c r="H109" s="933"/>
      <c r="I109" s="933"/>
      <c r="J109" s="933"/>
      <c r="K109" s="933"/>
    </row>
    <row r="110" spans="1:11">
      <c r="A110" s="146" t="s">
        <v>484</v>
      </c>
      <c r="C110" s="933" t="s">
        <v>24</v>
      </c>
      <c r="D110" s="933"/>
      <c r="E110" s="933"/>
      <c r="F110" s="933"/>
      <c r="G110" s="933"/>
      <c r="H110" s="933"/>
      <c r="I110" s="933"/>
      <c r="J110" s="933"/>
      <c r="K110" s="933"/>
    </row>
    <row r="111" spans="1:11" ht="26.25" customHeight="1">
      <c r="A111" s="146" t="s">
        <v>485</v>
      </c>
      <c r="C111" s="936" t="s">
        <v>461</v>
      </c>
      <c r="D111" s="936"/>
      <c r="E111" s="936"/>
      <c r="F111" s="936"/>
      <c r="G111" s="936"/>
      <c r="H111" s="936"/>
      <c r="I111" s="936"/>
      <c r="J111" s="936"/>
      <c r="K111" s="936"/>
    </row>
    <row r="112" spans="1:11" ht="26.25" customHeight="1">
      <c r="A112" s="146" t="s">
        <v>486</v>
      </c>
      <c r="C112" s="933" t="s">
        <v>769</v>
      </c>
      <c r="D112" s="933"/>
      <c r="E112" s="933"/>
      <c r="F112" s="933"/>
      <c r="G112" s="933"/>
      <c r="H112" s="933"/>
      <c r="I112" s="933"/>
      <c r="J112" s="933"/>
      <c r="K112" s="933"/>
    </row>
    <row r="113" spans="1:11" ht="29.25" customHeight="1">
      <c r="A113" s="146" t="s">
        <v>487</v>
      </c>
      <c r="C113" s="933" t="s">
        <v>50</v>
      </c>
      <c r="D113" s="933"/>
      <c r="E113" s="933"/>
      <c r="F113" s="933"/>
      <c r="G113" s="933"/>
      <c r="H113" s="933"/>
      <c r="I113" s="933"/>
      <c r="J113" s="933"/>
      <c r="K113" s="933"/>
    </row>
    <row r="114" spans="1:11">
      <c r="A114" s="146" t="s">
        <v>488</v>
      </c>
      <c r="C114" s="933" t="s">
        <v>25</v>
      </c>
      <c r="D114" s="933"/>
      <c r="E114" s="933"/>
      <c r="F114" s="933"/>
      <c r="G114" s="933"/>
      <c r="H114" s="933"/>
      <c r="I114" s="933"/>
      <c r="J114" s="933"/>
      <c r="K114" s="933"/>
    </row>
    <row r="115" spans="1:11" ht="41.25" customHeight="1">
      <c r="A115" s="146" t="s">
        <v>489</v>
      </c>
      <c r="C115" s="933" t="s">
        <v>345</v>
      </c>
      <c r="D115" s="933"/>
      <c r="E115" s="933"/>
      <c r="F115" s="933"/>
      <c r="G115" s="933"/>
      <c r="H115" s="933"/>
      <c r="I115" s="933"/>
      <c r="J115" s="933"/>
      <c r="K115" s="933"/>
    </row>
  </sheetData>
  <mergeCells count="23">
    <mergeCell ref="A3:K3"/>
    <mergeCell ref="F9:G9"/>
    <mergeCell ref="C48:K48"/>
    <mergeCell ref="C115:K115"/>
    <mergeCell ref="C109:K109"/>
    <mergeCell ref="C110:K110"/>
    <mergeCell ref="C111:K111"/>
    <mergeCell ref="C112:K112"/>
    <mergeCell ref="C107:K107"/>
    <mergeCell ref="C108:K108"/>
    <mergeCell ref="A5:K5"/>
    <mergeCell ref="A46:K46"/>
    <mergeCell ref="A44:K44"/>
    <mergeCell ref="A45:K45"/>
    <mergeCell ref="C49:K49"/>
    <mergeCell ref="F10:G10"/>
    <mergeCell ref="C113:K113"/>
    <mergeCell ref="C114:K114"/>
    <mergeCell ref="A84:K84"/>
    <mergeCell ref="A83:K83"/>
    <mergeCell ref="A4:K4"/>
    <mergeCell ref="C9:D9"/>
    <mergeCell ref="A82:K82"/>
  </mergeCells>
  <phoneticPr fontId="0" type="noConversion"/>
  <pageMargins left="0.5" right="0.5" top="0.75" bottom="0.75" header="0.3" footer="0.3"/>
  <pageSetup scale="88" orientation="landscape" verticalDpi="1200" r:id="rId1"/>
  <rowBreaks count="2" manualBreakCount="2">
    <brk id="41" max="10" man="1"/>
    <brk id="79" max="10" man="1"/>
  </rowBreaks>
  <colBreaks count="1" manualBreakCount="1">
    <brk id="11" max="160"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3CF8F-48ED-42F4-B532-CD9AB7A57294}">
  <sheetPr>
    <tabColor theme="6" tint="0.79998168889431442"/>
  </sheetPr>
  <dimension ref="A1:K48"/>
  <sheetViews>
    <sheetView view="pageBreakPreview" zoomScaleNormal="100" zoomScaleSheetLayoutView="100" workbookViewId="0">
      <selection activeCell="H23" sqref="H23"/>
    </sheetView>
  </sheetViews>
  <sheetFormatPr defaultColWidth="9.83203125" defaultRowHeight="12"/>
  <cols>
    <col min="1" max="1" width="7.1640625" style="769" customWidth="1"/>
    <col min="2" max="2" width="36.83203125" style="769" customWidth="1"/>
    <col min="3" max="4" width="4" style="769" customWidth="1"/>
    <col min="5" max="8" width="16.83203125" style="769" customWidth="1"/>
    <col min="9" max="9" width="20.1640625" style="769" customWidth="1"/>
    <col min="10" max="11" width="16.83203125" style="769" customWidth="1"/>
    <col min="12" max="16384" width="9.83203125" style="769"/>
  </cols>
  <sheetData>
    <row r="1" spans="1:11" s="768" customFormat="1" ht="15">
      <c r="A1" s="765" t="s">
        <v>742</v>
      </c>
      <c r="B1" s="766"/>
      <c r="C1" s="767"/>
      <c r="D1" s="767"/>
      <c r="E1" s="767"/>
      <c r="F1" s="767"/>
      <c r="G1" s="767"/>
      <c r="H1" s="767"/>
      <c r="I1" s="767"/>
      <c r="J1" s="767"/>
      <c r="K1" s="767"/>
    </row>
    <row r="2" spans="1:11" s="768" customFormat="1" ht="14.25">
      <c r="A2" s="987" t="s">
        <v>1143</v>
      </c>
      <c r="B2" s="987"/>
      <c r="C2" s="987"/>
      <c r="D2" s="987"/>
      <c r="E2" s="987"/>
      <c r="F2" s="987"/>
      <c r="G2" s="987"/>
      <c r="H2" s="987"/>
      <c r="I2" s="987"/>
      <c r="J2" s="987"/>
      <c r="K2" s="987"/>
    </row>
    <row r="3" spans="1:11" s="768" customFormat="1" ht="14.25">
      <c r="A3" s="709" t="s">
        <v>1045</v>
      </c>
      <c r="B3" s="709"/>
      <c r="C3" s="709"/>
      <c r="D3" s="709"/>
      <c r="E3" s="709"/>
      <c r="F3" s="709"/>
      <c r="G3" s="709"/>
      <c r="H3" s="709"/>
      <c r="I3" s="709"/>
      <c r="J3" s="709"/>
      <c r="K3" s="709"/>
    </row>
    <row r="4" spans="1:11" s="768" customFormat="1" ht="14.25">
      <c r="A4" s="987" t="s">
        <v>1142</v>
      </c>
      <c r="B4" s="987"/>
      <c r="C4" s="987"/>
      <c r="D4" s="987"/>
      <c r="E4" s="987"/>
      <c r="F4" s="987"/>
      <c r="G4" s="987"/>
      <c r="H4" s="987"/>
      <c r="I4" s="987"/>
      <c r="J4" s="987"/>
      <c r="K4" s="987"/>
    </row>
    <row r="5" spans="1:11">
      <c r="K5" s="770"/>
    </row>
    <row r="6" spans="1:11" s="107" customFormat="1" ht="12.75" customHeight="1">
      <c r="A6" s="771"/>
      <c r="B6" s="772" t="s">
        <v>1046</v>
      </c>
      <c r="C6" s="771"/>
      <c r="D6" s="771"/>
      <c r="E6" s="771"/>
      <c r="F6" s="771"/>
      <c r="G6" s="771"/>
      <c r="H6" s="771"/>
    </row>
    <row r="7" spans="1:11" s="107" customFormat="1" ht="12.95" customHeight="1">
      <c r="A7" s="773"/>
      <c r="B7" s="774"/>
      <c r="C7" s="771"/>
      <c r="D7" s="771"/>
      <c r="E7" s="771"/>
      <c r="F7" s="771"/>
      <c r="G7" s="771"/>
      <c r="H7" s="771"/>
    </row>
    <row r="8" spans="1:11" s="107" customFormat="1" ht="12.95" customHeight="1">
      <c r="A8" s="773"/>
      <c r="B8" s="775"/>
      <c r="C8" s="775"/>
      <c r="D8" s="775"/>
      <c r="E8" s="775"/>
      <c r="F8" s="776" t="s">
        <v>1047</v>
      </c>
      <c r="G8" s="776"/>
      <c r="H8" s="776" t="s">
        <v>588</v>
      </c>
    </row>
    <row r="9" spans="1:11" s="107" customFormat="1" ht="12.95" customHeight="1">
      <c r="A9" s="777" t="s">
        <v>70</v>
      </c>
      <c r="B9" s="778" t="s">
        <v>332</v>
      </c>
      <c r="C9" s="779"/>
      <c r="D9" s="780" t="s">
        <v>391</v>
      </c>
      <c r="E9" s="779"/>
      <c r="F9" s="780" t="s">
        <v>1048</v>
      </c>
      <c r="G9" s="780" t="s">
        <v>1049</v>
      </c>
      <c r="H9" s="780" t="s">
        <v>1050</v>
      </c>
    </row>
    <row r="10" spans="1:11" s="107" customFormat="1" ht="12.95" customHeight="1">
      <c r="A10" s="773"/>
      <c r="B10" s="781" t="s">
        <v>122</v>
      </c>
      <c r="C10" s="782"/>
      <c r="D10" s="781" t="s">
        <v>123</v>
      </c>
      <c r="E10" s="782"/>
      <c r="F10" s="781" t="s">
        <v>280</v>
      </c>
      <c r="G10" s="781" t="s">
        <v>124</v>
      </c>
      <c r="H10" s="781" t="s">
        <v>281</v>
      </c>
    </row>
    <row r="11" spans="1:11" s="107" customFormat="1" ht="12.95" customHeight="1">
      <c r="A11" s="782"/>
      <c r="B11" s="782"/>
      <c r="C11" s="782"/>
      <c r="D11" s="782"/>
      <c r="E11" s="782"/>
      <c r="F11" s="782"/>
      <c r="G11" s="782"/>
      <c r="H11" s="782"/>
    </row>
    <row r="12" spans="1:11" s="107" customFormat="1" ht="12.95" customHeight="1">
      <c r="A12" s="783">
        <v>1</v>
      </c>
      <c r="B12" s="784" t="s">
        <v>1051</v>
      </c>
      <c r="C12" s="784"/>
      <c r="D12" s="772"/>
      <c r="E12" s="772"/>
      <c r="F12" s="785">
        <v>0.21</v>
      </c>
      <c r="G12" s="786"/>
      <c r="H12" s="787">
        <f>F12</f>
        <v>0.21</v>
      </c>
    </row>
    <row r="13" spans="1:11" s="107" customFormat="1" ht="12.95" customHeight="1">
      <c r="A13" s="783">
        <f>A12+1</f>
        <v>2</v>
      </c>
      <c r="B13" s="784"/>
      <c r="C13" s="784"/>
      <c r="D13" s="772"/>
      <c r="E13" s="772"/>
      <c r="F13" s="772"/>
      <c r="G13" s="788"/>
      <c r="H13" s="772"/>
    </row>
    <row r="14" spans="1:11" s="107" customFormat="1" ht="12.95" customHeight="1">
      <c r="A14" s="783">
        <f>A13+1</f>
        <v>3</v>
      </c>
      <c r="B14" s="784" t="s">
        <v>1052</v>
      </c>
      <c r="C14" s="784"/>
      <c r="D14" s="772"/>
      <c r="E14" s="772"/>
      <c r="F14" s="785">
        <v>8.6999999999999994E-2</v>
      </c>
      <c r="G14" s="785">
        <v>0.68279999999999996</v>
      </c>
      <c r="H14" s="772"/>
    </row>
    <row r="15" spans="1:11" s="107" customFormat="1" ht="12.95" customHeight="1">
      <c r="A15" s="783">
        <f>A14+1</f>
        <v>4</v>
      </c>
      <c r="B15" s="784" t="s">
        <v>1053</v>
      </c>
      <c r="C15" s="784"/>
      <c r="D15" s="772"/>
      <c r="E15" s="772"/>
      <c r="F15" s="785">
        <v>0.09</v>
      </c>
      <c r="G15" s="785">
        <v>0.31719999999999998</v>
      </c>
      <c r="H15" s="772"/>
    </row>
    <row r="16" spans="1:11" s="107" customFormat="1" ht="12.95" customHeight="1">
      <c r="A16" s="783">
        <f>A15+1</f>
        <v>5</v>
      </c>
      <c r="B16" s="784" t="s">
        <v>1054</v>
      </c>
      <c r="C16" s="784"/>
      <c r="D16" s="772"/>
      <c r="E16" s="772"/>
      <c r="F16" s="772"/>
      <c r="G16" s="772"/>
      <c r="H16" s="785">
        <f>ROUND((F14*G14),4)+ROUND((F15*G15),4)</f>
        <v>8.7900000000000006E-2</v>
      </c>
    </row>
    <row r="17" spans="1:11">
      <c r="A17" s="789"/>
    </row>
    <row r="18" spans="1:11">
      <c r="A18" s="789"/>
      <c r="B18" s="790"/>
      <c r="C18" s="791"/>
      <c r="D18" s="791"/>
      <c r="E18" s="791"/>
      <c r="F18" s="791"/>
      <c r="G18" s="791"/>
      <c r="H18" s="791"/>
    </row>
    <row r="19" spans="1:11">
      <c r="A19" s="789"/>
      <c r="B19" s="790"/>
      <c r="C19" s="791"/>
      <c r="D19" s="791"/>
      <c r="E19" s="791"/>
      <c r="F19" s="791"/>
      <c r="G19" s="791"/>
      <c r="H19" s="791"/>
    </row>
    <row r="20" spans="1:11">
      <c r="A20" s="789"/>
      <c r="B20" s="790"/>
      <c r="C20" s="790"/>
      <c r="D20" s="790"/>
      <c r="E20" s="790"/>
      <c r="F20" s="790"/>
      <c r="G20" s="790"/>
      <c r="H20" s="790"/>
      <c r="I20" s="790"/>
      <c r="J20" s="790"/>
      <c r="K20" s="790"/>
    </row>
    <row r="21" spans="1:11">
      <c r="A21" s="790"/>
      <c r="C21" s="790"/>
      <c r="D21" s="790"/>
      <c r="E21" s="790"/>
      <c r="F21" s="790"/>
      <c r="G21" s="790"/>
      <c r="H21" s="790"/>
      <c r="I21" s="790"/>
      <c r="J21" s="790"/>
      <c r="K21" s="790"/>
    </row>
    <row r="22" spans="1:11">
      <c r="A22" s="790"/>
      <c r="B22" s="790"/>
      <c r="C22" s="790"/>
      <c r="D22" s="790"/>
      <c r="E22" s="790"/>
      <c r="F22" s="790"/>
      <c r="G22" s="790"/>
      <c r="H22" s="790"/>
      <c r="I22" s="790"/>
      <c r="J22" s="790"/>
      <c r="K22" s="790"/>
    </row>
    <row r="23" spans="1:11">
      <c r="A23" s="790"/>
      <c r="B23" s="790"/>
      <c r="C23" s="790"/>
      <c r="D23" s="790"/>
      <c r="E23" s="790"/>
      <c r="F23" s="790"/>
      <c r="G23" s="790"/>
      <c r="H23" s="790"/>
      <c r="I23" s="790"/>
      <c r="J23" s="790"/>
      <c r="K23" s="790"/>
    </row>
    <row r="24" spans="1:11">
      <c r="A24" s="790"/>
      <c r="B24" s="992"/>
      <c r="C24" s="992"/>
      <c r="D24" s="992"/>
      <c r="E24" s="992"/>
      <c r="F24" s="992"/>
      <c r="G24" s="992"/>
      <c r="H24" s="992"/>
      <c r="I24" s="992"/>
      <c r="J24" s="992"/>
      <c r="K24" s="992"/>
    </row>
    <row r="25" spans="1:11">
      <c r="A25" s="790"/>
      <c r="B25" s="992"/>
      <c r="C25" s="992"/>
      <c r="D25" s="992"/>
      <c r="E25" s="992"/>
      <c r="F25" s="992"/>
      <c r="G25" s="992"/>
      <c r="H25" s="992"/>
      <c r="I25" s="992"/>
      <c r="J25" s="992"/>
      <c r="K25" s="992"/>
    </row>
    <row r="26" spans="1:11">
      <c r="A26" s="790"/>
      <c r="B26" s="992"/>
      <c r="C26" s="992"/>
      <c r="D26" s="992"/>
      <c r="E26" s="992"/>
      <c r="F26" s="992"/>
      <c r="G26" s="992"/>
      <c r="H26" s="992"/>
      <c r="I26" s="992"/>
      <c r="J26" s="992"/>
      <c r="K26" s="992"/>
    </row>
    <row r="27" spans="1:11">
      <c r="A27" s="790"/>
      <c r="B27" s="792"/>
      <c r="C27" s="790"/>
      <c r="D27" s="790"/>
      <c r="E27" s="790"/>
      <c r="F27" s="790"/>
      <c r="G27" s="790"/>
      <c r="H27" s="790"/>
      <c r="I27" s="790"/>
      <c r="J27" s="790"/>
      <c r="K27" s="790"/>
    </row>
    <row r="28" spans="1:11">
      <c r="A28" s="790"/>
      <c r="B28" s="792"/>
      <c r="C28" s="790"/>
      <c r="D28" s="790"/>
      <c r="E28" s="790"/>
      <c r="F28" s="790"/>
      <c r="G28" s="790"/>
      <c r="H28" s="790"/>
      <c r="I28" s="790"/>
      <c r="J28" s="790"/>
      <c r="K28" s="790"/>
    </row>
    <row r="29" spans="1:11">
      <c r="A29" s="790"/>
      <c r="B29" s="790"/>
      <c r="C29" s="790"/>
      <c r="D29" s="790"/>
      <c r="E29" s="790"/>
      <c r="F29" s="790"/>
      <c r="G29" s="790"/>
      <c r="H29" s="790"/>
      <c r="I29" s="790"/>
      <c r="J29" s="790"/>
      <c r="K29" s="790"/>
    </row>
    <row r="30" spans="1:11">
      <c r="A30" s="790"/>
      <c r="B30" s="790"/>
      <c r="C30" s="790"/>
      <c r="D30" s="790"/>
      <c r="E30" s="790"/>
      <c r="F30" s="790"/>
      <c r="G30" s="790"/>
      <c r="H30" s="790"/>
      <c r="I30" s="790"/>
      <c r="J30" s="790"/>
      <c r="K30" s="790"/>
    </row>
    <row r="31" spans="1:11">
      <c r="A31" s="790"/>
      <c r="B31" s="790"/>
      <c r="C31" s="790"/>
      <c r="D31" s="790"/>
      <c r="E31" s="790"/>
      <c r="F31" s="790"/>
      <c r="G31" s="790"/>
      <c r="H31" s="790"/>
      <c r="I31" s="790"/>
      <c r="J31" s="790"/>
      <c r="K31" s="790"/>
    </row>
    <row r="32" spans="1:11">
      <c r="A32" s="790"/>
      <c r="B32" s="790"/>
      <c r="C32" s="790"/>
      <c r="D32" s="790"/>
      <c r="E32" s="790"/>
      <c r="F32" s="790"/>
      <c r="G32" s="790"/>
      <c r="H32" s="790"/>
      <c r="I32" s="790"/>
      <c r="J32" s="790"/>
      <c r="K32" s="790"/>
    </row>
    <row r="33" spans="1:11">
      <c r="A33" s="790"/>
      <c r="B33" s="790"/>
      <c r="C33" s="790"/>
      <c r="D33" s="790"/>
      <c r="E33" s="790"/>
      <c r="F33" s="790"/>
      <c r="G33" s="790"/>
      <c r="H33" s="790"/>
      <c r="I33" s="790"/>
      <c r="J33" s="790"/>
      <c r="K33" s="790"/>
    </row>
    <row r="34" spans="1:11">
      <c r="A34" s="790"/>
      <c r="B34" s="790"/>
      <c r="C34" s="790"/>
      <c r="D34" s="790"/>
      <c r="E34" s="790"/>
      <c r="F34" s="790"/>
      <c r="G34" s="790"/>
      <c r="H34" s="790"/>
      <c r="I34" s="790"/>
      <c r="J34" s="790"/>
      <c r="K34" s="790"/>
    </row>
    <row r="35" spans="1:11">
      <c r="A35" s="790"/>
      <c r="B35" s="790"/>
      <c r="C35" s="790"/>
      <c r="D35" s="790"/>
      <c r="E35" s="790"/>
      <c r="F35" s="790"/>
      <c r="G35" s="790"/>
      <c r="H35" s="790"/>
      <c r="I35" s="790"/>
      <c r="J35" s="790"/>
      <c r="K35" s="790"/>
    </row>
    <row r="36" spans="1:11">
      <c r="A36" s="790"/>
      <c r="B36" s="790"/>
      <c r="C36" s="790"/>
      <c r="D36" s="790"/>
      <c r="E36" s="790"/>
      <c r="F36" s="790"/>
      <c r="G36" s="790"/>
      <c r="H36" s="790"/>
      <c r="I36" s="790"/>
      <c r="J36" s="790"/>
      <c r="K36" s="790"/>
    </row>
    <row r="37" spans="1:11">
      <c r="A37" s="790"/>
      <c r="B37" s="790"/>
      <c r="C37" s="790"/>
      <c r="D37" s="790"/>
      <c r="E37" s="790"/>
      <c r="F37" s="790"/>
      <c r="G37" s="790"/>
      <c r="H37" s="790"/>
      <c r="I37" s="790"/>
      <c r="J37" s="790"/>
      <c r="K37" s="790"/>
    </row>
    <row r="38" spans="1:11">
      <c r="A38" s="790"/>
      <c r="B38" s="790"/>
      <c r="C38" s="790"/>
      <c r="D38" s="790"/>
      <c r="E38" s="790"/>
      <c r="F38" s="790"/>
      <c r="G38" s="790"/>
      <c r="H38" s="790"/>
      <c r="I38" s="790"/>
      <c r="J38" s="790"/>
      <c r="K38" s="790"/>
    </row>
    <row r="39" spans="1:11">
      <c r="A39" s="790"/>
      <c r="B39" s="790"/>
      <c r="C39" s="790"/>
      <c r="D39" s="790"/>
      <c r="E39" s="790"/>
      <c r="F39" s="790"/>
      <c r="G39" s="790"/>
      <c r="H39" s="790"/>
      <c r="I39" s="790"/>
      <c r="J39" s="790"/>
      <c r="K39" s="790"/>
    </row>
    <row r="40" spans="1:11">
      <c r="A40" s="790"/>
      <c r="B40" s="790"/>
      <c r="C40" s="790"/>
      <c r="D40" s="790"/>
      <c r="E40" s="790"/>
      <c r="F40" s="790"/>
      <c r="G40" s="790"/>
      <c r="H40" s="790"/>
      <c r="I40" s="790"/>
      <c r="J40" s="790"/>
      <c r="K40" s="790"/>
    </row>
    <row r="41" spans="1:11">
      <c r="A41" s="790"/>
      <c r="B41" s="790"/>
      <c r="C41" s="790"/>
      <c r="D41" s="790"/>
      <c r="E41" s="790"/>
      <c r="F41" s="790"/>
      <c r="G41" s="790"/>
      <c r="H41" s="790"/>
      <c r="I41" s="790"/>
      <c r="J41" s="790"/>
      <c r="K41" s="790"/>
    </row>
    <row r="42" spans="1:11">
      <c r="A42" s="790"/>
      <c r="B42" s="790"/>
      <c r="C42" s="790"/>
      <c r="D42" s="790"/>
      <c r="E42" s="790"/>
      <c r="F42" s="790"/>
      <c r="G42" s="790"/>
      <c r="H42" s="790"/>
      <c r="I42" s="790"/>
      <c r="J42" s="790"/>
      <c r="K42" s="790"/>
    </row>
    <row r="43" spans="1:11">
      <c r="A43" s="790"/>
      <c r="B43" s="790"/>
      <c r="C43" s="790"/>
      <c r="D43" s="790"/>
      <c r="E43" s="790"/>
      <c r="F43" s="790"/>
      <c r="G43" s="790"/>
      <c r="H43" s="790"/>
      <c r="I43" s="790"/>
      <c r="J43" s="790"/>
      <c r="K43" s="790"/>
    </row>
    <row r="44" spans="1:11">
      <c r="A44" s="790"/>
      <c r="B44" s="790"/>
      <c r="C44" s="790"/>
      <c r="D44" s="790"/>
      <c r="E44" s="790"/>
      <c r="F44" s="790"/>
      <c r="G44" s="790"/>
      <c r="H44" s="790"/>
      <c r="I44" s="790"/>
      <c r="J44" s="790"/>
      <c r="K44" s="790"/>
    </row>
    <row r="45" spans="1:11">
      <c r="A45" s="790"/>
      <c r="B45" s="790"/>
      <c r="C45" s="790"/>
      <c r="D45" s="790"/>
      <c r="E45" s="790"/>
      <c r="F45" s="790"/>
      <c r="G45" s="790"/>
      <c r="H45" s="790"/>
      <c r="I45" s="790"/>
      <c r="J45" s="790"/>
      <c r="K45" s="790"/>
    </row>
    <row r="46" spans="1:11">
      <c r="A46" s="790"/>
      <c r="B46" s="790"/>
      <c r="C46" s="790"/>
      <c r="D46" s="790"/>
      <c r="E46" s="790"/>
      <c r="F46" s="790"/>
      <c r="G46" s="790"/>
      <c r="H46" s="790"/>
      <c r="I46" s="790"/>
      <c r="J46" s="790"/>
      <c r="K46" s="790"/>
    </row>
    <row r="47" spans="1:11">
      <c r="A47" s="790"/>
      <c r="B47" s="790"/>
      <c r="C47" s="790"/>
      <c r="D47" s="790"/>
      <c r="E47" s="790"/>
      <c r="F47" s="790"/>
      <c r="G47" s="790"/>
      <c r="H47" s="790"/>
      <c r="I47" s="790"/>
      <c r="J47" s="790"/>
      <c r="K47" s="790"/>
    </row>
    <row r="48" spans="1:11">
      <c r="A48" s="790"/>
      <c r="B48" s="790"/>
      <c r="C48" s="790"/>
      <c r="D48" s="790"/>
      <c r="E48" s="790"/>
      <c r="F48" s="790"/>
      <c r="G48" s="790"/>
      <c r="H48" s="790"/>
      <c r="I48" s="790"/>
      <c r="J48" s="790"/>
      <c r="K48" s="790"/>
    </row>
  </sheetData>
  <mergeCells count="3">
    <mergeCell ref="A2:K2"/>
    <mergeCell ref="A4:K4"/>
    <mergeCell ref="B24:K26"/>
  </mergeCells>
  <pageMargins left="0.7" right="0.7" top="0.75" bottom="0.75" header="0.3" footer="0.3"/>
  <pageSetup scale="72" orientation="portrait" r:id="rId1"/>
  <colBreaks count="1" manualBreakCount="1">
    <brk id="9"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DC73C-66E8-4787-855D-B039A6664F1E}">
  <sheetPr>
    <tabColor theme="6" tint="0.79998168889431442"/>
  </sheetPr>
  <dimension ref="A1:K24"/>
  <sheetViews>
    <sheetView view="pageBreakPreview" zoomScale="90" zoomScaleNormal="90" zoomScaleSheetLayoutView="90" workbookViewId="0">
      <selection activeCell="H17" sqref="H17"/>
    </sheetView>
  </sheetViews>
  <sheetFormatPr defaultColWidth="10.83203125" defaultRowHeight="15"/>
  <cols>
    <col min="1" max="5" width="10.83203125" style="794"/>
    <col min="6" max="6" width="15.6640625" style="794" customWidth="1"/>
    <col min="7" max="7" width="10.83203125" style="794"/>
    <col min="8" max="8" width="15.6640625" style="794" customWidth="1"/>
    <col min="9" max="16384" width="10.83203125" style="794"/>
  </cols>
  <sheetData>
    <row r="1" spans="1:11">
      <c r="A1" s="793" t="s">
        <v>742</v>
      </c>
    </row>
    <row r="2" spans="1:11">
      <c r="A2" s="987" t="s">
        <v>1143</v>
      </c>
      <c r="B2" s="987"/>
      <c r="C2" s="987"/>
      <c r="D2" s="987"/>
      <c r="E2" s="987"/>
      <c r="F2" s="987"/>
      <c r="G2" s="987"/>
      <c r="H2" s="987"/>
      <c r="I2" s="987"/>
      <c r="J2" s="987"/>
      <c r="K2" s="987"/>
    </row>
    <row r="3" spans="1:11">
      <c r="A3" s="709" t="s">
        <v>1055</v>
      </c>
      <c r="B3" s="709"/>
      <c r="C3" s="709"/>
      <c r="D3" s="709"/>
      <c r="E3" s="709"/>
      <c r="F3" s="709"/>
      <c r="G3" s="709"/>
      <c r="H3" s="709"/>
      <c r="I3" s="709"/>
      <c r="J3" s="709"/>
      <c r="K3" s="709"/>
    </row>
    <row r="4" spans="1:11">
      <c r="A4" s="987" t="s">
        <v>1056</v>
      </c>
      <c r="B4" s="987"/>
      <c r="C4" s="987"/>
      <c r="D4" s="987"/>
      <c r="E4" s="987"/>
      <c r="F4" s="987"/>
      <c r="G4" s="987"/>
      <c r="H4" s="987"/>
      <c r="I4" s="987"/>
      <c r="J4" s="987"/>
      <c r="K4" s="987"/>
    </row>
    <row r="6" spans="1:11" ht="122.25" customHeight="1">
      <c r="A6" s="993" t="s">
        <v>1057</v>
      </c>
      <c r="B6" s="993"/>
      <c r="C6" s="993"/>
      <c r="D6" s="993"/>
      <c r="E6" s="993"/>
      <c r="F6" s="993"/>
      <c r="G6" s="993"/>
      <c r="H6" s="993"/>
      <c r="I6" s="993"/>
    </row>
    <row r="7" spans="1:11">
      <c r="A7" s="795"/>
      <c r="B7" s="795"/>
      <c r="C7" s="795"/>
      <c r="D7" s="795"/>
      <c r="E7" s="795"/>
      <c r="F7" s="795"/>
      <c r="G7" s="795"/>
      <c r="H7" s="795"/>
      <c r="I7" s="795"/>
    </row>
    <row r="8" spans="1:11" ht="15" customHeight="1">
      <c r="G8" s="994"/>
      <c r="H8" s="995" t="s">
        <v>1058</v>
      </c>
    </row>
    <row r="9" spans="1:11">
      <c r="G9" s="994"/>
      <c r="H9" s="995"/>
    </row>
    <row r="10" spans="1:11">
      <c r="A10" s="796" t="s">
        <v>1059</v>
      </c>
      <c r="H10" s="995"/>
    </row>
    <row r="12" spans="1:11">
      <c r="A12" s="794" t="s">
        <v>1060</v>
      </c>
      <c r="H12" s="797">
        <v>110757.4183874833</v>
      </c>
    </row>
    <row r="13" spans="1:11">
      <c r="A13" s="794" t="s">
        <v>1061</v>
      </c>
      <c r="H13" s="797">
        <v>0</v>
      </c>
    </row>
    <row r="15" spans="1:11">
      <c r="A15" s="794" t="s">
        <v>1062</v>
      </c>
      <c r="H15" s="798">
        <f>SUM(H12:H14)</f>
        <v>110757.4183874833</v>
      </c>
    </row>
    <row r="16" spans="1:11">
      <c r="H16" s="799"/>
    </row>
    <row r="17" spans="1:9">
      <c r="A17" s="794" t="s">
        <v>1063</v>
      </c>
      <c r="H17" s="800">
        <f>'Attachment H-27A'!F131</f>
        <v>0.27944099999999994</v>
      </c>
    </row>
    <row r="19" spans="1:9">
      <c r="A19" s="794" t="s">
        <v>1064</v>
      </c>
      <c r="H19" s="801">
        <f>H15*H17</f>
        <v>30950.163751616714</v>
      </c>
    </row>
    <row r="21" spans="1:9">
      <c r="A21" s="794" t="s">
        <v>1065</v>
      </c>
      <c r="H21" s="802">
        <f>'Attachment H-27A'!F135</f>
        <v>1.3878114075322074</v>
      </c>
    </row>
    <row r="23" spans="1:9" ht="15.75" thickBot="1">
      <c r="A23" s="794" t="s">
        <v>262</v>
      </c>
      <c r="H23" s="803">
        <f>H19*H21</f>
        <v>42952.990319483499</v>
      </c>
    </row>
    <row r="24" spans="1:9" ht="15.75" thickTop="1">
      <c r="A24" s="804"/>
      <c r="B24" s="804"/>
      <c r="C24" s="804"/>
      <c r="D24" s="804"/>
      <c r="E24" s="804"/>
      <c r="F24" s="804"/>
      <c r="G24" s="804"/>
      <c r="H24" s="804"/>
      <c r="I24" s="804"/>
    </row>
  </sheetData>
  <mergeCells count="5">
    <mergeCell ref="A2:K2"/>
    <mergeCell ref="A4:K4"/>
    <mergeCell ref="A6:I6"/>
    <mergeCell ref="G8:G9"/>
    <mergeCell ref="H8:H10"/>
  </mergeCells>
  <pageMargins left="0.7" right="0.7" top="0.75" bottom="0.75" header="0.3" footer="0.3"/>
  <pageSetup scale="94" orientation="portrait" r:id="rId1"/>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A7D27-C0B2-4EAE-8DE7-65BE1930D6DD}">
  <sheetPr>
    <tabColor theme="6" tint="0.39997558519241921"/>
  </sheetPr>
  <dimension ref="A1:J29"/>
  <sheetViews>
    <sheetView view="pageBreakPreview" zoomScale="90" zoomScaleNormal="100" zoomScaleSheetLayoutView="90" workbookViewId="0">
      <selection activeCell="K1" sqref="K1:K1048576"/>
    </sheetView>
  </sheetViews>
  <sheetFormatPr defaultColWidth="8.1640625" defaultRowHeight="12"/>
  <cols>
    <col min="1" max="1" width="2.33203125" style="647" customWidth="1"/>
    <col min="2" max="2" width="16.6640625" style="647" customWidth="1"/>
    <col min="3" max="4" width="8.1640625" style="647"/>
    <col min="5" max="5" width="23" style="647" customWidth="1"/>
    <col min="6" max="6" width="24.1640625" style="647" customWidth="1"/>
    <col min="7" max="7" width="17.5" style="647" customWidth="1"/>
    <col min="8" max="8" width="8.1640625" style="647"/>
    <col min="9" max="9" width="23.5" style="647" customWidth="1"/>
    <col min="10" max="16384" width="8.1640625" style="647"/>
  </cols>
  <sheetData>
    <row r="1" spans="1:10" s="804" customFormat="1" ht="15">
      <c r="A1" s="793" t="s">
        <v>742</v>
      </c>
      <c r="B1" s="794"/>
      <c r="C1" s="794"/>
      <c r="D1" s="794"/>
      <c r="E1" s="794"/>
      <c r="F1" s="794"/>
      <c r="G1" s="794"/>
      <c r="H1" s="794"/>
      <c r="I1" s="794"/>
      <c r="J1" s="794"/>
    </row>
    <row r="2" spans="1:10" s="804" customFormat="1" ht="14.25">
      <c r="A2" s="987" t="s">
        <v>1143</v>
      </c>
      <c r="B2" s="987"/>
      <c r="C2" s="987"/>
      <c r="D2" s="987"/>
      <c r="E2" s="987"/>
      <c r="F2" s="987"/>
      <c r="G2" s="987"/>
      <c r="H2" s="987"/>
      <c r="I2" s="987"/>
      <c r="J2" s="987"/>
    </row>
    <row r="3" spans="1:10" s="804" customFormat="1" ht="14.25">
      <c r="A3" s="805" t="s">
        <v>1066</v>
      </c>
      <c r="B3" s="805"/>
      <c r="C3" s="805"/>
      <c r="D3" s="805"/>
      <c r="E3" s="805"/>
      <c r="F3" s="805"/>
      <c r="G3" s="805"/>
      <c r="H3" s="805"/>
      <c r="I3" s="805"/>
      <c r="J3" s="805"/>
    </row>
    <row r="4" spans="1:10" s="804" customFormat="1" ht="14.25">
      <c r="A4" s="997" t="s">
        <v>1067</v>
      </c>
      <c r="B4" s="997"/>
      <c r="C4" s="997"/>
      <c r="D4" s="997"/>
      <c r="E4" s="997"/>
      <c r="F4" s="997"/>
      <c r="G4" s="997"/>
      <c r="H4" s="997"/>
      <c r="I4" s="997"/>
      <c r="J4" s="997"/>
    </row>
    <row r="5" spans="1:10" s="807" customFormat="1" ht="15">
      <c r="A5" s="806"/>
      <c r="B5" s="806"/>
      <c r="C5" s="806"/>
      <c r="D5" s="806"/>
      <c r="E5" s="806"/>
      <c r="F5" s="806"/>
      <c r="G5" s="806"/>
      <c r="H5" s="806"/>
      <c r="I5" s="806"/>
      <c r="J5" s="806"/>
    </row>
    <row r="6" spans="1:10" ht="15">
      <c r="A6" s="808"/>
      <c r="B6" s="808"/>
      <c r="C6" s="808"/>
      <c r="D6" s="808"/>
      <c r="E6" s="808"/>
      <c r="F6" s="808"/>
      <c r="G6" s="808"/>
      <c r="H6" s="808"/>
      <c r="I6" s="808"/>
      <c r="J6" s="808"/>
    </row>
    <row r="7" spans="1:10" ht="15">
      <c r="A7" s="808"/>
      <c r="B7" s="808"/>
      <c r="C7" s="808"/>
      <c r="D7" s="808"/>
      <c r="E7" s="808"/>
      <c r="F7" s="808"/>
      <c r="G7" s="808"/>
      <c r="H7" s="808"/>
      <c r="I7" s="808"/>
      <c r="J7" s="808"/>
    </row>
    <row r="8" spans="1:10" ht="15">
      <c r="A8" s="808">
        <v>1</v>
      </c>
      <c r="B8" s="996" t="s">
        <v>1068</v>
      </c>
      <c r="C8" s="996"/>
      <c r="D8" s="996"/>
      <c r="E8" s="996"/>
      <c r="F8" s="996"/>
      <c r="G8" s="809">
        <v>166300561.7977528</v>
      </c>
      <c r="H8" s="808"/>
      <c r="I8" s="808"/>
      <c r="J8" s="808"/>
    </row>
    <row r="9" spans="1:10" ht="15">
      <c r="A9" s="808"/>
      <c r="B9" s="808"/>
      <c r="C9" s="808"/>
      <c r="D9" s="808"/>
      <c r="E9" s="808"/>
      <c r="F9" s="808"/>
      <c r="G9" s="808"/>
      <c r="H9" s="808"/>
      <c r="I9" s="808"/>
      <c r="J9" s="808"/>
    </row>
    <row r="10" spans="1:10" ht="15">
      <c r="A10" s="808">
        <v>2</v>
      </c>
      <c r="B10" s="996" t="s">
        <v>1069</v>
      </c>
      <c r="C10" s="996"/>
      <c r="D10" s="996"/>
      <c r="E10" s="996"/>
      <c r="F10" s="996"/>
      <c r="G10" s="809">
        <f>'Att 4 - Rate Base'!D23+'Att 4 - Rate Base'!E23-G11-G12</f>
        <v>147695743.99999997</v>
      </c>
      <c r="H10" s="808"/>
      <c r="I10" s="810"/>
      <c r="J10" s="808"/>
    </row>
    <row r="11" spans="1:10" ht="15">
      <c r="A11" s="808">
        <v>3</v>
      </c>
      <c r="B11" s="998" t="s">
        <v>1070</v>
      </c>
      <c r="C11" s="998"/>
      <c r="D11" s="998"/>
      <c r="E11" s="998"/>
      <c r="F11" s="998"/>
      <c r="G11" s="809">
        <v>9638230.879999999</v>
      </c>
      <c r="H11" s="808"/>
      <c r="I11" s="811"/>
      <c r="J11" s="808"/>
    </row>
    <row r="12" spans="1:10" ht="15">
      <c r="A12" s="808">
        <v>4</v>
      </c>
      <c r="B12" s="998" t="s">
        <v>1071</v>
      </c>
      <c r="C12" s="998"/>
      <c r="D12" s="998"/>
      <c r="E12" s="998"/>
      <c r="F12" s="998"/>
      <c r="G12" s="809">
        <v>4508142.7600000463</v>
      </c>
      <c r="H12" s="808"/>
      <c r="I12" s="811"/>
      <c r="J12" s="808"/>
    </row>
    <row r="13" spans="1:10" ht="15">
      <c r="A13" s="808">
        <v>5</v>
      </c>
      <c r="B13" s="996" t="s">
        <v>1072</v>
      </c>
      <c r="C13" s="996"/>
      <c r="D13" s="996"/>
      <c r="E13" s="996"/>
      <c r="F13" s="996"/>
      <c r="G13" s="812">
        <f>+SUM(G10:G12)</f>
        <v>161842117.64000002</v>
      </c>
      <c r="H13" s="808"/>
      <c r="I13" s="813"/>
      <c r="J13" s="808"/>
    </row>
    <row r="14" spans="1:10" ht="15">
      <c r="A14" s="808"/>
      <c r="B14" s="808"/>
      <c r="C14" s="808"/>
      <c r="D14" s="808"/>
      <c r="E14" s="808"/>
      <c r="F14" s="808"/>
      <c r="G14" s="814"/>
      <c r="H14" s="808"/>
      <c r="I14" s="808"/>
      <c r="J14" s="808"/>
    </row>
    <row r="15" spans="1:10" ht="15">
      <c r="A15" s="808">
        <v>6</v>
      </c>
      <c r="B15" s="808" t="s">
        <v>1073</v>
      </c>
      <c r="C15" s="808"/>
      <c r="D15" s="808"/>
      <c r="E15" s="808"/>
      <c r="F15" s="808"/>
      <c r="G15" s="809">
        <v>0</v>
      </c>
      <c r="H15" s="808"/>
      <c r="I15" s="808"/>
      <c r="J15" s="808"/>
    </row>
    <row r="16" spans="1:10" ht="15">
      <c r="A16" s="808">
        <v>7</v>
      </c>
      <c r="B16" s="808" t="s">
        <v>1074</v>
      </c>
      <c r="C16" s="808"/>
      <c r="D16" s="808"/>
      <c r="E16" s="808"/>
      <c r="F16" s="808"/>
      <c r="G16" s="815">
        <f>G15+G10</f>
        <v>147695743.99999997</v>
      </c>
      <c r="H16" s="808"/>
      <c r="I16" s="808"/>
      <c r="J16" s="808"/>
    </row>
    <row r="17" spans="1:10" ht="15">
      <c r="A17" s="808"/>
      <c r="B17" s="808"/>
      <c r="C17" s="808"/>
      <c r="D17" s="808"/>
      <c r="E17" s="808"/>
      <c r="F17" s="808"/>
      <c r="G17" s="808"/>
      <c r="H17" s="808"/>
      <c r="I17" s="808"/>
      <c r="J17" s="808"/>
    </row>
    <row r="18" spans="1:10" ht="15">
      <c r="A18" s="808"/>
      <c r="B18" s="816" t="s">
        <v>65</v>
      </c>
      <c r="C18" s="808"/>
      <c r="D18" s="808"/>
      <c r="E18" s="808"/>
      <c r="F18" s="808"/>
      <c r="G18" s="808"/>
      <c r="H18" s="808"/>
      <c r="I18" s="808"/>
      <c r="J18" s="808"/>
    </row>
    <row r="19" spans="1:10" ht="15">
      <c r="A19" s="808"/>
      <c r="B19" s="808" t="s">
        <v>1075</v>
      </c>
      <c r="C19" s="808"/>
      <c r="D19" s="808"/>
      <c r="E19" s="808"/>
      <c r="F19" s="808"/>
      <c r="G19" s="808"/>
      <c r="H19" s="808"/>
      <c r="I19" s="808"/>
      <c r="J19" s="808"/>
    </row>
    <row r="20" spans="1:10" ht="15">
      <c r="A20" s="808"/>
      <c r="B20" s="808" t="s">
        <v>1076</v>
      </c>
      <c r="C20" s="808"/>
      <c r="D20" s="808"/>
      <c r="E20" s="808"/>
      <c r="F20" s="808"/>
      <c r="G20" s="808"/>
      <c r="H20" s="808"/>
      <c r="I20" s="808"/>
      <c r="J20" s="808"/>
    </row>
    <row r="21" spans="1:10" ht="15">
      <c r="A21" s="808"/>
      <c r="B21" s="808" t="s">
        <v>1077</v>
      </c>
      <c r="C21" s="808"/>
      <c r="D21" s="808"/>
      <c r="E21" s="808"/>
      <c r="F21" s="808"/>
      <c r="G21" s="808"/>
      <c r="H21" s="808"/>
      <c r="I21" s="808"/>
      <c r="J21" s="808"/>
    </row>
    <row r="22" spans="1:10" ht="15">
      <c r="A22" s="808"/>
      <c r="B22" s="808"/>
      <c r="C22" s="808"/>
      <c r="D22" s="808"/>
      <c r="E22" s="808"/>
      <c r="F22" s="808"/>
      <c r="G22" s="808"/>
      <c r="H22" s="808"/>
      <c r="I22" s="808"/>
      <c r="J22" s="808"/>
    </row>
    <row r="23" spans="1:10" ht="15">
      <c r="A23" s="808"/>
      <c r="B23" s="808"/>
      <c r="C23" s="808"/>
      <c r="D23" s="808"/>
      <c r="E23" s="808"/>
      <c r="F23" s="808"/>
      <c r="G23" s="808"/>
      <c r="H23" s="808"/>
      <c r="I23" s="808"/>
      <c r="J23" s="808"/>
    </row>
    <row r="24" spans="1:10" ht="15">
      <c r="A24" s="808"/>
      <c r="B24" s="808"/>
      <c r="C24" s="808"/>
      <c r="D24" s="808"/>
      <c r="E24" s="808"/>
      <c r="F24" s="808"/>
      <c r="G24" s="808"/>
      <c r="H24" s="808"/>
      <c r="I24" s="808"/>
      <c r="J24" s="808"/>
    </row>
    <row r="25" spans="1:10" ht="15">
      <c r="A25" s="808"/>
      <c r="B25" s="808"/>
      <c r="C25" s="808"/>
      <c r="D25" s="808"/>
      <c r="E25" s="808"/>
      <c r="F25" s="808"/>
      <c r="G25" s="808"/>
      <c r="H25" s="808"/>
      <c r="I25" s="808"/>
      <c r="J25" s="808"/>
    </row>
    <row r="26" spans="1:10" ht="15">
      <c r="A26" s="808"/>
      <c r="B26" s="808"/>
      <c r="C26" s="808"/>
      <c r="D26" s="808"/>
      <c r="E26" s="808"/>
      <c r="F26" s="808"/>
      <c r="G26" s="808"/>
      <c r="H26" s="808"/>
      <c r="I26" s="808"/>
      <c r="J26" s="808"/>
    </row>
    <row r="27" spans="1:10" ht="15">
      <c r="A27" s="808"/>
      <c r="B27" s="808"/>
      <c r="C27" s="808"/>
      <c r="D27" s="808"/>
      <c r="E27" s="808"/>
      <c r="F27" s="808"/>
      <c r="G27" s="808"/>
      <c r="H27" s="808"/>
      <c r="I27" s="808"/>
      <c r="J27" s="808"/>
    </row>
    <row r="28" spans="1:10" ht="15">
      <c r="A28" s="808"/>
      <c r="B28" s="808"/>
      <c r="C28" s="808"/>
      <c r="D28" s="808"/>
      <c r="E28" s="808"/>
      <c r="F28" s="808"/>
      <c r="G28" s="808"/>
      <c r="H28" s="808"/>
      <c r="I28" s="808"/>
      <c r="J28" s="808"/>
    </row>
    <row r="29" spans="1:10" ht="15">
      <c r="A29" s="808"/>
      <c r="B29" s="808"/>
      <c r="C29" s="808"/>
      <c r="D29" s="808"/>
      <c r="E29" s="808"/>
      <c r="F29" s="808"/>
      <c r="G29" s="808"/>
      <c r="H29" s="808"/>
      <c r="I29" s="808"/>
      <c r="J29" s="808"/>
    </row>
  </sheetData>
  <mergeCells count="7">
    <mergeCell ref="B13:F13"/>
    <mergeCell ref="A2:J2"/>
    <mergeCell ref="A4:J4"/>
    <mergeCell ref="B8:F8"/>
    <mergeCell ref="B10:F10"/>
    <mergeCell ref="B11:F11"/>
    <mergeCell ref="B12:F12"/>
  </mergeCells>
  <pageMargins left="0.7" right="0.7" top="0.75" bottom="0.75" header="0.3" footer="0.3"/>
  <pageSetup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2107C-487D-4188-850F-5253F1529A79}">
  <sheetPr>
    <tabColor theme="6" tint="0.39997558519241921"/>
  </sheetPr>
  <dimension ref="A1:I35"/>
  <sheetViews>
    <sheetView view="pageBreakPreview" zoomScale="90" zoomScaleNormal="100" zoomScaleSheetLayoutView="90" workbookViewId="0">
      <selection activeCell="E28" sqref="E28"/>
    </sheetView>
  </sheetViews>
  <sheetFormatPr defaultColWidth="10.83203125" defaultRowHeight="12.75"/>
  <cols>
    <col min="1" max="1" width="3.83203125" style="818" customWidth="1"/>
    <col min="2" max="2" width="10.83203125" style="818"/>
    <col min="3" max="3" width="57.33203125" style="818" customWidth="1"/>
    <col min="4" max="4" width="20.83203125" style="818" customWidth="1"/>
    <col min="5" max="5" width="15.6640625" style="818" customWidth="1"/>
    <col min="6" max="6" width="31.83203125" style="818" bestFit="1" customWidth="1"/>
    <col min="7" max="7" width="10.83203125" style="818"/>
    <col min="8" max="8" width="14.1640625" style="818" bestFit="1" customWidth="1"/>
    <col min="9" max="16384" width="10.83203125" style="818"/>
  </cols>
  <sheetData>
    <row r="1" spans="1:9">
      <c r="A1" s="817" t="s">
        <v>742</v>
      </c>
      <c r="C1" s="819"/>
    </row>
    <row r="2" spans="1:9" s="820" customFormat="1">
      <c r="A2" s="817" t="s">
        <v>1143</v>
      </c>
      <c r="I2" s="821"/>
    </row>
    <row r="3" spans="1:9" s="820" customFormat="1" ht="13.15" customHeight="1">
      <c r="A3" s="820" t="s">
        <v>1078</v>
      </c>
      <c r="C3" s="822"/>
      <c r="D3" s="822"/>
      <c r="E3" s="822"/>
      <c r="F3" s="822"/>
    </row>
    <row r="4" spans="1:9" s="820" customFormat="1" ht="13.15" customHeight="1">
      <c r="A4" s="822" t="s">
        <v>1079</v>
      </c>
      <c r="C4" s="822"/>
      <c r="D4" s="822"/>
      <c r="E4" s="822"/>
      <c r="F4" s="822"/>
    </row>
    <row r="5" spans="1:9" s="820" customFormat="1" ht="13.15" customHeight="1">
      <c r="C5" s="822"/>
      <c r="D5" s="822"/>
      <c r="E5" s="822"/>
      <c r="F5" s="822"/>
    </row>
    <row r="6" spans="1:9" ht="15" customHeight="1">
      <c r="C6" s="823"/>
      <c r="D6" s="823"/>
      <c r="E6" s="999"/>
      <c r="F6" s="823"/>
    </row>
    <row r="7" spans="1:9">
      <c r="B7" s="823"/>
      <c r="C7" s="823"/>
      <c r="D7" s="823"/>
      <c r="E7" s="999"/>
      <c r="F7" s="823"/>
    </row>
    <row r="8" spans="1:9">
      <c r="A8" s="818">
        <v>1</v>
      </c>
      <c r="B8" s="823" t="s">
        <v>1080</v>
      </c>
      <c r="C8" s="823"/>
      <c r="D8" s="823"/>
      <c r="E8" s="824">
        <v>24170069</v>
      </c>
      <c r="F8" s="823"/>
    </row>
    <row r="9" spans="1:9">
      <c r="A9" s="818">
        <v>2</v>
      </c>
      <c r="B9" s="772" t="s">
        <v>1081</v>
      </c>
      <c r="C9" s="823"/>
      <c r="D9" s="823"/>
      <c r="E9" s="824">
        <v>1802510.4100000001</v>
      </c>
    </row>
    <row r="10" spans="1:9">
      <c r="A10" s="818">
        <v>3</v>
      </c>
      <c r="B10" s="772" t="s">
        <v>1082</v>
      </c>
      <c r="C10" s="823"/>
      <c r="D10" s="823"/>
      <c r="E10" s="824">
        <v>-323967.48000000004</v>
      </c>
      <c r="F10" s="818" t="s">
        <v>1083</v>
      </c>
    </row>
    <row r="11" spans="1:9">
      <c r="B11" s="772"/>
      <c r="C11" s="823"/>
      <c r="D11" s="823"/>
      <c r="E11" s="824"/>
    </row>
    <row r="12" spans="1:9" ht="13.5" thickBot="1">
      <c r="A12" s="818">
        <v>4</v>
      </c>
      <c r="B12" s="823" t="s">
        <v>1090</v>
      </c>
      <c r="C12" s="823"/>
      <c r="D12" s="823"/>
      <c r="E12" s="825">
        <f>SUM(E8:E11)</f>
        <v>25648611.93</v>
      </c>
      <c r="F12" s="823" t="s">
        <v>1084</v>
      </c>
      <c r="H12" s="826"/>
    </row>
    <row r="13" spans="1:9" ht="13.5" thickTop="1"/>
    <row r="14" spans="1:9">
      <c r="A14" s="818" t="s">
        <v>1085</v>
      </c>
    </row>
    <row r="15" spans="1:9">
      <c r="A15" s="818" t="s">
        <v>1158</v>
      </c>
    </row>
    <row r="16" spans="1:9">
      <c r="A16" s="818" t="s">
        <v>1086</v>
      </c>
    </row>
    <row r="33" spans="5:5">
      <c r="E33" s="826"/>
    </row>
    <row r="34" spans="5:5">
      <c r="E34" s="827"/>
    </row>
    <row r="35" spans="5:5">
      <c r="E35" s="826"/>
    </row>
  </sheetData>
  <mergeCells count="1">
    <mergeCell ref="E6:E7"/>
  </mergeCells>
  <pageMargins left="0.7" right="0.7" top="0.75" bottom="0.75" header="0.3" footer="0.3"/>
  <pageSetup scale="72"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49"/>
  <sheetViews>
    <sheetView view="pageBreakPreview" topLeftCell="A16" zoomScaleNormal="100" zoomScaleSheetLayoutView="100" workbookViewId="0">
      <selection activeCell="D9" sqref="D9"/>
    </sheetView>
  </sheetViews>
  <sheetFormatPr defaultColWidth="9.33203125" defaultRowHeight="12"/>
  <cols>
    <col min="1" max="1" width="5.83203125" style="647" customWidth="1"/>
    <col min="2" max="2" width="46.1640625" style="647" bestFit="1" customWidth="1"/>
    <col min="3" max="3" width="21.33203125" style="647" customWidth="1"/>
    <col min="4" max="16" width="15.33203125" style="647" customWidth="1"/>
    <col min="17" max="16384" width="9.33203125" style="647"/>
  </cols>
  <sheetData>
    <row r="1" spans="1:101" ht="12.75">
      <c r="A1"/>
      <c r="B1"/>
      <c r="C1" s="646"/>
      <c r="D1" s="646"/>
      <c r="E1" s="646"/>
      <c r="F1" s="646"/>
      <c r="G1" s="646"/>
      <c r="H1" s="646"/>
      <c r="J1" s="648"/>
      <c r="P1" s="649" t="s">
        <v>67</v>
      </c>
    </row>
    <row r="2" spans="1:101">
      <c r="A2" s="650"/>
      <c r="B2" s="650"/>
      <c r="C2" s="646"/>
      <c r="D2" s="646"/>
      <c r="E2" s="646"/>
      <c r="F2" s="646"/>
      <c r="G2" s="646"/>
      <c r="H2" s="646"/>
      <c r="J2" s="648"/>
      <c r="P2" s="651" t="s">
        <v>1127</v>
      </c>
    </row>
    <row r="3" spans="1:101">
      <c r="A3" s="939" t="s">
        <v>993</v>
      </c>
      <c r="B3" s="939"/>
      <c r="C3" s="939"/>
      <c r="D3" s="939"/>
      <c r="E3" s="939"/>
      <c r="F3" s="939"/>
      <c r="G3" s="939"/>
      <c r="H3" s="939"/>
      <c r="I3" s="939"/>
      <c r="J3" s="939"/>
      <c r="K3" s="939"/>
      <c r="L3" s="939"/>
      <c r="M3" s="939"/>
      <c r="N3" s="939"/>
      <c r="O3" s="939"/>
      <c r="P3" s="939"/>
      <c r="Q3" s="648"/>
      <c r="R3" s="648"/>
      <c r="S3" s="648"/>
      <c r="T3" s="648"/>
      <c r="U3" s="648"/>
      <c r="V3" s="648"/>
      <c r="W3" s="648"/>
      <c r="X3" s="648"/>
      <c r="Y3" s="648"/>
      <c r="Z3" s="648"/>
      <c r="AA3" s="648"/>
      <c r="AB3" s="648"/>
      <c r="AC3" s="648"/>
      <c r="AD3" s="648"/>
      <c r="AE3" s="648"/>
      <c r="AF3" s="648"/>
      <c r="AG3" s="648"/>
      <c r="AH3" s="648"/>
      <c r="AI3" s="648"/>
      <c r="AJ3" s="648"/>
      <c r="AK3" s="648"/>
      <c r="AL3" s="648"/>
      <c r="AM3" s="648"/>
      <c r="AN3" s="648"/>
      <c r="AO3" s="648"/>
      <c r="AP3" s="648"/>
      <c r="AQ3" s="648"/>
      <c r="AR3" s="648"/>
      <c r="AS3" s="648"/>
      <c r="AT3" s="648"/>
      <c r="AU3" s="648"/>
      <c r="AV3" s="648"/>
      <c r="AW3" s="648"/>
      <c r="AX3" s="648"/>
      <c r="AY3" s="648"/>
      <c r="AZ3" s="648"/>
      <c r="BA3" s="648"/>
      <c r="BB3" s="648"/>
      <c r="BC3" s="648"/>
      <c r="BD3" s="648"/>
      <c r="BE3" s="648"/>
      <c r="BF3" s="648"/>
      <c r="BG3" s="648"/>
      <c r="BH3" s="648"/>
      <c r="BI3" s="648"/>
      <c r="BJ3" s="648"/>
      <c r="BK3" s="648"/>
      <c r="BL3" s="648"/>
      <c r="BM3" s="648"/>
      <c r="BN3" s="648"/>
      <c r="BO3" s="648"/>
      <c r="BP3" s="648"/>
      <c r="BQ3" s="648"/>
      <c r="BR3" s="648"/>
      <c r="BS3" s="648"/>
      <c r="BT3" s="648"/>
      <c r="BU3" s="648"/>
      <c r="BV3" s="648"/>
      <c r="BW3" s="648"/>
      <c r="BX3" s="648"/>
      <c r="BY3" s="648"/>
      <c r="BZ3" s="648"/>
      <c r="CA3" s="648"/>
      <c r="CB3" s="648"/>
      <c r="CC3" s="648"/>
      <c r="CD3" s="648"/>
      <c r="CE3" s="648"/>
      <c r="CF3" s="648"/>
      <c r="CG3" s="648"/>
      <c r="CH3" s="648"/>
      <c r="CI3" s="648"/>
      <c r="CJ3" s="648"/>
      <c r="CK3" s="648"/>
      <c r="CL3" s="648"/>
      <c r="CM3" s="648"/>
      <c r="CN3" s="648"/>
      <c r="CO3" s="648"/>
      <c r="CP3" s="648"/>
      <c r="CQ3" s="648"/>
      <c r="CR3" s="648"/>
      <c r="CS3" s="648"/>
      <c r="CT3" s="648"/>
      <c r="CU3" s="648"/>
      <c r="CV3" s="648"/>
      <c r="CW3" s="648"/>
    </row>
    <row r="4" spans="1:101">
      <c r="A4" s="939" t="s">
        <v>994</v>
      </c>
      <c r="B4" s="939"/>
      <c r="C4" s="939"/>
      <c r="D4" s="939"/>
      <c r="E4" s="939"/>
      <c r="F4" s="939"/>
      <c r="G4" s="939"/>
      <c r="H4" s="939"/>
      <c r="I4" s="939"/>
      <c r="J4" s="939"/>
      <c r="K4" s="939"/>
      <c r="L4" s="939"/>
      <c r="M4" s="939"/>
      <c r="N4" s="939"/>
      <c r="O4" s="939"/>
      <c r="P4" s="939"/>
      <c r="Q4" s="648"/>
      <c r="R4" s="648"/>
      <c r="S4" s="648"/>
      <c r="T4" s="648"/>
      <c r="U4" s="648"/>
      <c r="V4" s="648"/>
      <c r="W4" s="648"/>
      <c r="X4" s="648"/>
      <c r="Y4" s="648"/>
      <c r="Z4" s="648"/>
      <c r="AA4" s="648"/>
      <c r="AB4" s="648"/>
      <c r="AC4" s="648"/>
      <c r="AD4" s="648"/>
      <c r="AE4" s="648"/>
      <c r="AF4" s="648"/>
      <c r="AG4" s="648"/>
      <c r="AH4" s="648"/>
      <c r="AI4" s="648"/>
      <c r="AJ4" s="648"/>
      <c r="AK4" s="648"/>
      <c r="AL4" s="648"/>
      <c r="AM4" s="648"/>
      <c r="AN4" s="648"/>
      <c r="AO4" s="648"/>
      <c r="AP4" s="648"/>
      <c r="AQ4" s="648"/>
      <c r="AR4" s="648"/>
      <c r="AS4" s="648"/>
      <c r="AT4" s="648"/>
      <c r="AU4" s="648"/>
      <c r="AV4" s="648"/>
      <c r="AW4" s="648"/>
      <c r="AX4" s="648"/>
      <c r="AY4" s="648"/>
      <c r="AZ4" s="648"/>
      <c r="BA4" s="648"/>
      <c r="BB4" s="648"/>
      <c r="BC4" s="648"/>
      <c r="BD4" s="648"/>
      <c r="BE4" s="648"/>
      <c r="BF4" s="648"/>
      <c r="BG4" s="648"/>
      <c r="BH4" s="648"/>
      <c r="BI4" s="648"/>
      <c r="BJ4" s="648"/>
      <c r="BK4" s="648"/>
      <c r="BL4" s="648"/>
      <c r="BM4" s="648"/>
      <c r="BN4" s="648"/>
      <c r="BO4" s="648"/>
      <c r="BP4" s="648"/>
      <c r="BQ4" s="648"/>
      <c r="BR4" s="648"/>
      <c r="BS4" s="648"/>
      <c r="BT4" s="648"/>
      <c r="BU4" s="648"/>
      <c r="BV4" s="648"/>
      <c r="BW4" s="648"/>
      <c r="BX4" s="648"/>
      <c r="BY4" s="648"/>
      <c r="BZ4" s="648"/>
      <c r="CA4" s="648"/>
      <c r="CB4" s="648"/>
      <c r="CC4" s="648"/>
      <c r="CD4" s="648"/>
      <c r="CE4" s="648"/>
      <c r="CF4" s="648"/>
      <c r="CG4" s="648"/>
      <c r="CH4" s="648"/>
      <c r="CI4" s="648"/>
      <c r="CJ4" s="648"/>
      <c r="CK4" s="648"/>
      <c r="CL4" s="648"/>
      <c r="CM4" s="648"/>
      <c r="CN4" s="648"/>
      <c r="CO4" s="648"/>
      <c r="CP4" s="648"/>
      <c r="CQ4" s="648"/>
      <c r="CR4" s="648"/>
      <c r="CS4" s="648"/>
      <c r="CT4" s="648"/>
      <c r="CU4" s="648"/>
      <c r="CV4" s="648"/>
      <c r="CW4" s="648"/>
    </row>
    <row r="5" spans="1:101">
      <c r="A5" s="940" t="s">
        <v>742</v>
      </c>
      <c r="B5" s="940"/>
      <c r="C5" s="940"/>
      <c r="D5" s="940"/>
      <c r="E5" s="940"/>
      <c r="F5" s="940"/>
      <c r="G5" s="940"/>
      <c r="H5" s="940"/>
      <c r="I5" s="940"/>
      <c r="J5" s="940"/>
      <c r="K5" s="940"/>
      <c r="L5" s="940"/>
      <c r="M5" s="940"/>
      <c r="N5" s="940"/>
      <c r="O5" s="940"/>
      <c r="P5" s="940"/>
      <c r="Q5" s="648"/>
      <c r="R5" s="648"/>
      <c r="S5" s="648"/>
      <c r="T5" s="648"/>
      <c r="U5" s="648"/>
      <c r="V5" s="648"/>
      <c r="W5" s="648"/>
      <c r="X5" s="648"/>
      <c r="Y5" s="648"/>
      <c r="Z5" s="648"/>
      <c r="AA5" s="648"/>
      <c r="AB5" s="648"/>
      <c r="AC5" s="648"/>
      <c r="AD5" s="648"/>
      <c r="AE5" s="648"/>
      <c r="AF5" s="648"/>
      <c r="AG5" s="648"/>
      <c r="AH5" s="648"/>
      <c r="AI5" s="648"/>
      <c r="AJ5" s="648"/>
      <c r="AK5" s="648"/>
      <c r="AL5" s="648"/>
      <c r="AM5" s="648"/>
      <c r="AN5" s="648"/>
      <c r="AO5" s="648"/>
      <c r="AP5" s="648"/>
      <c r="AQ5" s="648"/>
      <c r="AR5" s="648"/>
      <c r="AS5" s="648"/>
      <c r="AT5" s="648"/>
      <c r="AU5" s="648"/>
      <c r="AV5" s="648"/>
      <c r="AW5" s="648"/>
      <c r="AX5" s="648"/>
      <c r="AY5" s="648"/>
      <c r="AZ5" s="648"/>
      <c r="BA5" s="648"/>
      <c r="BB5" s="648"/>
      <c r="BC5" s="648"/>
      <c r="BD5" s="648"/>
      <c r="BE5" s="648"/>
      <c r="BF5" s="648"/>
      <c r="BG5" s="648"/>
      <c r="BH5" s="648"/>
      <c r="BI5" s="648"/>
      <c r="BJ5" s="648"/>
      <c r="BK5" s="648"/>
      <c r="BL5" s="648"/>
      <c r="BM5" s="648"/>
      <c r="BN5" s="648"/>
      <c r="BO5" s="648"/>
      <c r="BP5" s="648"/>
      <c r="BQ5" s="648"/>
      <c r="BR5" s="648"/>
      <c r="BS5" s="648"/>
      <c r="BT5" s="648"/>
      <c r="BU5" s="648"/>
      <c r="BV5" s="648"/>
      <c r="BW5" s="648"/>
      <c r="BX5" s="648"/>
      <c r="BY5" s="648"/>
      <c r="BZ5" s="648"/>
      <c r="CA5" s="648"/>
      <c r="CB5" s="648"/>
      <c r="CC5" s="648"/>
      <c r="CD5" s="648"/>
      <c r="CE5" s="648"/>
      <c r="CF5" s="648"/>
      <c r="CG5" s="648"/>
      <c r="CH5" s="648"/>
      <c r="CI5" s="648"/>
      <c r="CJ5" s="648"/>
      <c r="CK5" s="648"/>
      <c r="CL5" s="648"/>
      <c r="CM5" s="648"/>
      <c r="CN5" s="648"/>
      <c r="CO5" s="648"/>
      <c r="CP5" s="648"/>
      <c r="CQ5" s="648"/>
      <c r="CR5" s="648"/>
      <c r="CS5" s="648"/>
      <c r="CT5" s="648"/>
      <c r="CU5" s="648"/>
      <c r="CV5" s="648"/>
      <c r="CW5" s="648"/>
    </row>
    <row r="6" spans="1:101">
      <c r="A6" s="652"/>
      <c r="B6" s="652"/>
      <c r="C6" s="652"/>
      <c r="D6" s="652"/>
      <c r="E6" s="652"/>
      <c r="F6" s="652"/>
      <c r="G6" s="652"/>
      <c r="H6" s="652"/>
      <c r="I6" s="652"/>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648"/>
      <c r="AQ6" s="648"/>
      <c r="AR6" s="648"/>
      <c r="AS6" s="648"/>
      <c r="AT6" s="648"/>
      <c r="AU6" s="648"/>
      <c r="AV6" s="648"/>
      <c r="AW6" s="648"/>
      <c r="AX6" s="648"/>
      <c r="AY6" s="648"/>
      <c r="AZ6" s="648"/>
      <c r="BA6" s="648"/>
      <c r="BB6" s="648"/>
      <c r="BC6" s="648"/>
      <c r="BD6" s="648"/>
      <c r="BE6" s="648"/>
      <c r="BF6" s="648"/>
      <c r="BG6" s="648"/>
      <c r="BH6" s="648"/>
      <c r="BI6" s="648"/>
      <c r="BJ6" s="648"/>
      <c r="BK6" s="648"/>
      <c r="BL6" s="648"/>
      <c r="BM6" s="648"/>
      <c r="BN6" s="648"/>
      <c r="BO6" s="648"/>
      <c r="BP6" s="648"/>
      <c r="BQ6" s="648"/>
      <c r="BR6" s="648"/>
      <c r="BS6" s="648"/>
      <c r="BT6" s="648"/>
      <c r="BU6" s="648"/>
      <c r="BV6" s="648"/>
      <c r="BW6" s="648"/>
      <c r="BX6" s="648"/>
      <c r="BY6" s="648"/>
      <c r="BZ6" s="648"/>
      <c r="CA6" s="648"/>
      <c r="CB6" s="648"/>
      <c r="CC6" s="648"/>
      <c r="CD6" s="648"/>
      <c r="CE6" s="648"/>
      <c r="CF6" s="648"/>
      <c r="CG6" s="648"/>
      <c r="CH6" s="648"/>
      <c r="CI6" s="648"/>
      <c r="CJ6" s="648"/>
      <c r="CK6" s="648"/>
      <c r="CL6" s="648"/>
      <c r="CM6" s="648"/>
      <c r="CN6" s="648"/>
      <c r="CO6" s="648"/>
      <c r="CP6" s="648"/>
      <c r="CQ6" s="648"/>
      <c r="CR6" s="648"/>
      <c r="CS6" s="648"/>
      <c r="CT6" s="648"/>
      <c r="CU6" s="648"/>
      <c r="CV6" s="648"/>
      <c r="CW6" s="648"/>
    </row>
    <row r="7" spans="1:101">
      <c r="A7" s="652"/>
      <c r="B7" s="652"/>
      <c r="C7" s="652"/>
      <c r="D7" s="652"/>
      <c r="E7" s="652"/>
      <c r="F7" s="652"/>
      <c r="G7" s="652"/>
      <c r="H7" s="652"/>
      <c r="I7" s="652"/>
      <c r="J7" s="648"/>
      <c r="K7" s="648"/>
      <c r="L7" s="648"/>
      <c r="M7" s="648"/>
      <c r="N7" s="648"/>
      <c r="O7" s="648"/>
      <c r="P7" s="648"/>
      <c r="Q7" s="648"/>
      <c r="R7" s="648"/>
      <c r="S7" s="648"/>
      <c r="T7" s="648"/>
      <c r="U7" s="648"/>
      <c r="V7" s="648"/>
      <c r="W7" s="648"/>
      <c r="X7" s="648"/>
      <c r="Y7" s="648"/>
      <c r="Z7" s="648"/>
      <c r="AA7" s="648"/>
      <c r="AB7" s="648"/>
      <c r="AC7" s="648"/>
      <c r="AD7" s="648"/>
      <c r="AE7" s="648"/>
      <c r="AF7" s="648"/>
      <c r="AG7" s="648"/>
      <c r="AH7" s="648"/>
      <c r="AI7" s="648"/>
      <c r="AJ7" s="648"/>
      <c r="AK7" s="648"/>
      <c r="AL7" s="648"/>
      <c r="AM7" s="648"/>
      <c r="AN7" s="648"/>
      <c r="AO7" s="648"/>
      <c r="AP7" s="648"/>
      <c r="AQ7" s="648"/>
      <c r="AR7" s="648"/>
      <c r="AS7" s="648"/>
      <c r="AT7" s="648"/>
      <c r="AU7" s="648"/>
      <c r="AV7" s="648"/>
      <c r="AW7" s="648"/>
      <c r="AX7" s="648"/>
      <c r="AY7" s="648"/>
      <c r="AZ7" s="648"/>
      <c r="BA7" s="648"/>
      <c r="BB7" s="648"/>
      <c r="BC7" s="648"/>
      <c r="BD7" s="648"/>
      <c r="BE7" s="648"/>
      <c r="BF7" s="648"/>
      <c r="BG7" s="648"/>
      <c r="BH7" s="648"/>
      <c r="BI7" s="648"/>
      <c r="BJ7" s="648"/>
      <c r="BK7" s="648"/>
      <c r="BL7" s="648"/>
      <c r="BM7" s="648"/>
      <c r="BN7" s="648"/>
      <c r="BO7" s="648"/>
      <c r="BP7" s="648"/>
      <c r="BQ7" s="648"/>
      <c r="BR7" s="648"/>
      <c r="BS7" s="648"/>
      <c r="BT7" s="648"/>
      <c r="BU7" s="648"/>
      <c r="BV7" s="648"/>
      <c r="BW7" s="648"/>
      <c r="BX7" s="648"/>
      <c r="BY7" s="648"/>
      <c r="BZ7" s="648"/>
      <c r="CA7" s="648"/>
      <c r="CB7" s="648"/>
      <c r="CC7" s="648"/>
      <c r="CD7" s="648"/>
      <c r="CE7" s="648"/>
      <c r="CF7" s="648"/>
      <c r="CG7" s="648"/>
      <c r="CH7" s="648"/>
      <c r="CI7" s="648"/>
      <c r="CJ7" s="648"/>
      <c r="CK7" s="648"/>
      <c r="CL7" s="648"/>
      <c r="CM7" s="648"/>
      <c r="CN7" s="648"/>
      <c r="CO7" s="648"/>
      <c r="CP7" s="648"/>
      <c r="CQ7" s="648"/>
      <c r="CR7" s="648"/>
      <c r="CS7" s="648"/>
      <c r="CT7" s="648"/>
      <c r="CU7" s="648"/>
      <c r="CV7" s="648"/>
      <c r="CW7" s="648"/>
    </row>
    <row r="8" spans="1:101">
      <c r="A8" s="653"/>
      <c r="B8" s="654" t="s">
        <v>392</v>
      </c>
      <c r="C8" s="654" t="s">
        <v>393</v>
      </c>
      <c r="D8" s="654" t="s">
        <v>394</v>
      </c>
      <c r="E8" s="654" t="s">
        <v>395</v>
      </c>
      <c r="F8" s="654" t="s">
        <v>396</v>
      </c>
      <c r="G8" s="654" t="s">
        <v>531</v>
      </c>
      <c r="H8" s="654" t="s">
        <v>532</v>
      </c>
      <c r="I8" s="654" t="s">
        <v>533</v>
      </c>
      <c r="J8" s="654" t="s">
        <v>35</v>
      </c>
      <c r="K8" s="654" t="s">
        <v>36</v>
      </c>
      <c r="L8" s="654" t="s">
        <v>37</v>
      </c>
      <c r="M8" s="654" t="s">
        <v>38</v>
      </c>
      <c r="N8" s="654" t="s">
        <v>39</v>
      </c>
      <c r="O8" s="654" t="s">
        <v>40</v>
      </c>
      <c r="P8" s="654" t="s">
        <v>41</v>
      </c>
      <c r="Q8" s="648"/>
      <c r="R8" s="648"/>
      <c r="S8" s="648"/>
      <c r="T8" s="648"/>
      <c r="U8" s="648"/>
      <c r="V8" s="648"/>
      <c r="W8" s="648"/>
      <c r="X8" s="648"/>
      <c r="Y8" s="648"/>
      <c r="Z8" s="648"/>
      <c r="AA8" s="648"/>
      <c r="AB8" s="648"/>
      <c r="AC8" s="648"/>
      <c r="AD8" s="648"/>
      <c r="AE8" s="648"/>
      <c r="AF8" s="648"/>
      <c r="AG8" s="648"/>
      <c r="AH8" s="648"/>
      <c r="AI8" s="648"/>
      <c r="AJ8" s="648"/>
      <c r="AK8" s="648"/>
      <c r="AL8" s="648"/>
      <c r="AM8" s="648"/>
      <c r="AN8" s="648"/>
      <c r="AO8" s="648"/>
      <c r="AP8" s="648"/>
      <c r="AQ8" s="648"/>
      <c r="AR8" s="648"/>
      <c r="AS8" s="648"/>
      <c r="AT8" s="648"/>
      <c r="AU8" s="648"/>
      <c r="AV8" s="648"/>
      <c r="AW8" s="648"/>
      <c r="AX8" s="648"/>
      <c r="AY8" s="648"/>
      <c r="AZ8" s="648"/>
      <c r="BA8" s="648"/>
      <c r="BB8" s="648"/>
      <c r="BC8" s="648"/>
      <c r="BD8" s="648"/>
      <c r="BE8" s="648"/>
      <c r="BF8" s="648"/>
      <c r="BG8" s="648"/>
      <c r="BH8" s="648"/>
      <c r="BI8" s="648"/>
      <c r="BJ8" s="648"/>
      <c r="BK8" s="648"/>
      <c r="BL8" s="648"/>
      <c r="BM8" s="648"/>
      <c r="BN8" s="648"/>
      <c r="BO8" s="648"/>
      <c r="BP8" s="648"/>
      <c r="BQ8" s="648"/>
      <c r="BR8" s="648"/>
      <c r="BS8" s="648"/>
      <c r="BT8" s="648"/>
      <c r="BU8" s="648"/>
      <c r="BV8" s="648"/>
      <c r="BW8" s="648"/>
      <c r="BX8" s="648"/>
      <c r="BY8" s="648"/>
      <c r="BZ8" s="648"/>
      <c r="CA8" s="648"/>
      <c r="CB8" s="648"/>
      <c r="CC8" s="648"/>
      <c r="CD8" s="648"/>
      <c r="CE8" s="648"/>
      <c r="CF8" s="648"/>
      <c r="CG8" s="648"/>
      <c r="CH8" s="648"/>
      <c r="CI8" s="648"/>
      <c r="CJ8" s="648"/>
      <c r="CK8" s="648"/>
      <c r="CL8" s="648"/>
      <c r="CM8" s="648"/>
      <c r="CN8" s="648"/>
      <c r="CO8" s="648"/>
      <c r="CP8" s="648"/>
      <c r="CQ8" s="648"/>
      <c r="CR8" s="648"/>
      <c r="CS8" s="648"/>
      <c r="CT8" s="648"/>
      <c r="CU8" s="648"/>
      <c r="CV8" s="648"/>
      <c r="CW8" s="648"/>
    </row>
    <row r="9" spans="1:101" ht="38.25">
      <c r="A9" s="655" t="s">
        <v>406</v>
      </c>
      <c r="B9" s="656" t="s">
        <v>534</v>
      </c>
      <c r="C9" s="657" t="s">
        <v>995</v>
      </c>
      <c r="D9" s="658" t="s">
        <v>1125</v>
      </c>
      <c r="E9" s="658" t="s">
        <v>1128</v>
      </c>
      <c r="F9" s="658" t="s">
        <v>1129</v>
      </c>
      <c r="G9" s="658" t="s">
        <v>1130</v>
      </c>
      <c r="H9" s="658" t="s">
        <v>1131</v>
      </c>
      <c r="I9" s="658" t="s">
        <v>1132</v>
      </c>
      <c r="J9" s="658" t="s">
        <v>1133</v>
      </c>
      <c r="K9" s="658" t="s">
        <v>1134</v>
      </c>
      <c r="L9" s="658" t="s">
        <v>1135</v>
      </c>
      <c r="M9" s="658" t="s">
        <v>1137</v>
      </c>
      <c r="N9" s="658" t="s">
        <v>1138</v>
      </c>
      <c r="O9" s="658" t="s">
        <v>1139</v>
      </c>
      <c r="P9" s="659" t="s">
        <v>1140</v>
      </c>
      <c r="Q9" s="648"/>
      <c r="R9" s="648"/>
      <c r="S9" s="648"/>
      <c r="T9" s="648"/>
      <c r="U9" s="648"/>
      <c r="V9" s="648"/>
      <c r="W9" s="648"/>
      <c r="X9" s="648"/>
      <c r="Y9" s="648"/>
      <c r="Z9" s="648"/>
      <c r="AA9" s="648"/>
      <c r="AB9" s="648"/>
      <c r="AC9" s="648"/>
      <c r="AD9" s="648"/>
      <c r="AE9" s="648"/>
      <c r="AF9" s="648"/>
      <c r="AG9" s="648"/>
      <c r="AH9" s="648"/>
      <c r="AI9" s="648"/>
      <c r="AJ9" s="648"/>
      <c r="AK9" s="648"/>
      <c r="AL9" s="648"/>
      <c r="AM9" s="648"/>
      <c r="AN9" s="648"/>
      <c r="AO9" s="648"/>
      <c r="AP9" s="648"/>
      <c r="AQ9" s="648"/>
      <c r="AR9" s="648"/>
      <c r="AS9" s="648"/>
      <c r="AT9" s="648"/>
      <c r="AU9" s="648"/>
      <c r="AV9" s="648"/>
      <c r="AW9" s="648"/>
      <c r="AX9" s="648"/>
      <c r="AY9" s="648"/>
      <c r="AZ9" s="648"/>
      <c r="BA9" s="648"/>
      <c r="BB9" s="648"/>
      <c r="BC9" s="648"/>
      <c r="BD9" s="648"/>
      <c r="BE9" s="648"/>
      <c r="BF9" s="648"/>
      <c r="BG9" s="648"/>
      <c r="BH9" s="648"/>
      <c r="BI9" s="648"/>
      <c r="BJ9" s="648"/>
      <c r="BK9" s="648"/>
      <c r="BL9" s="648"/>
      <c r="BM9" s="648"/>
      <c r="BN9" s="648"/>
      <c r="BO9" s="648"/>
      <c r="BP9" s="648"/>
      <c r="BQ9" s="648"/>
      <c r="BR9" s="648"/>
      <c r="BS9" s="648"/>
      <c r="BT9" s="648"/>
      <c r="BU9" s="648"/>
      <c r="BV9" s="648"/>
      <c r="BW9" s="648"/>
      <c r="BX9" s="648"/>
      <c r="BY9" s="648"/>
      <c r="BZ9" s="648"/>
      <c r="CA9" s="648"/>
      <c r="CB9" s="648"/>
      <c r="CC9" s="648"/>
      <c r="CD9" s="648"/>
      <c r="CE9" s="648"/>
      <c r="CF9" s="648"/>
      <c r="CG9" s="648"/>
      <c r="CH9" s="648"/>
      <c r="CI9" s="648"/>
      <c r="CJ9" s="648"/>
      <c r="CK9" s="648"/>
      <c r="CL9" s="648"/>
      <c r="CM9" s="648"/>
      <c r="CN9" s="648"/>
      <c r="CO9" s="648"/>
      <c r="CP9" s="648"/>
      <c r="CQ9" s="648"/>
      <c r="CR9" s="648"/>
      <c r="CS9" s="648"/>
      <c r="CT9" s="648"/>
      <c r="CU9" s="648"/>
      <c r="CV9" s="648"/>
      <c r="CW9" s="648"/>
    </row>
    <row r="10" spans="1:101">
      <c r="A10" s="646"/>
      <c r="B10" s="660"/>
      <c r="C10" s="661" t="s">
        <v>996</v>
      </c>
      <c r="D10" s="660"/>
      <c r="E10" s="660"/>
      <c r="F10" s="660"/>
      <c r="G10" s="660"/>
      <c r="H10" s="660"/>
      <c r="I10" s="660"/>
      <c r="J10" s="648"/>
      <c r="K10" s="648"/>
      <c r="L10" s="648" t="s">
        <v>1136</v>
      </c>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48"/>
      <c r="AQ10" s="648"/>
      <c r="AR10" s="648"/>
      <c r="AS10" s="648"/>
      <c r="AT10" s="648"/>
      <c r="AU10" s="648"/>
      <c r="AV10" s="648"/>
      <c r="AW10" s="648"/>
      <c r="AX10" s="648"/>
      <c r="AY10" s="648"/>
      <c r="AZ10" s="648"/>
      <c r="BA10" s="648"/>
      <c r="BB10" s="648"/>
      <c r="BC10" s="648"/>
      <c r="BD10" s="648"/>
      <c r="BE10" s="648"/>
      <c r="BF10" s="648"/>
      <c r="BG10" s="648"/>
      <c r="BH10" s="648"/>
      <c r="BI10" s="648"/>
      <c r="BJ10" s="648"/>
      <c r="BK10" s="648"/>
      <c r="BL10" s="648"/>
      <c r="BM10" s="648"/>
      <c r="BN10" s="648"/>
      <c r="BO10" s="648"/>
      <c r="BP10" s="648"/>
      <c r="BQ10" s="648"/>
      <c r="BR10" s="648"/>
      <c r="BS10" s="648"/>
      <c r="BT10" s="648"/>
      <c r="BU10" s="648"/>
      <c r="BV10" s="648"/>
      <c r="BW10" s="648"/>
      <c r="BX10" s="648"/>
      <c r="BY10" s="648"/>
      <c r="BZ10" s="648"/>
      <c r="CA10" s="648"/>
      <c r="CB10" s="648"/>
      <c r="CC10" s="648"/>
      <c r="CD10" s="648"/>
      <c r="CE10" s="648"/>
      <c r="CF10" s="648"/>
      <c r="CG10" s="648"/>
      <c r="CH10" s="648"/>
      <c r="CI10" s="648"/>
      <c r="CJ10" s="648"/>
      <c r="CK10" s="648"/>
      <c r="CL10" s="648"/>
      <c r="CM10" s="648"/>
      <c r="CN10" s="648"/>
      <c r="CO10" s="648"/>
      <c r="CP10" s="648"/>
      <c r="CQ10" s="648"/>
      <c r="CR10" s="648"/>
      <c r="CS10" s="648"/>
      <c r="CT10" s="648"/>
      <c r="CU10" s="648"/>
      <c r="CV10" s="648"/>
      <c r="CW10" s="648"/>
    </row>
    <row r="11" spans="1:101">
      <c r="A11" s="662" t="s">
        <v>7</v>
      </c>
      <c r="B11" s="663" t="s">
        <v>1087</v>
      </c>
      <c r="C11" s="664">
        <f>AVERAGE(D11:P11)</f>
        <v>160915826.61000007</v>
      </c>
      <c r="D11" s="665">
        <f>'Att 4 - Rate Base'!D11</f>
        <v>160915826.61000001</v>
      </c>
      <c r="E11" s="665">
        <f>'Att 4 - Rate Base'!D12</f>
        <v>160915826.61000001</v>
      </c>
      <c r="F11" s="665">
        <f>'Att 4 - Rate Base'!D13</f>
        <v>160915826.61000001</v>
      </c>
      <c r="G11" s="665">
        <f>'Att 4 - Rate Base'!D14</f>
        <v>160915826.61000001</v>
      </c>
      <c r="H11" s="665">
        <f>'Att 4 - Rate Base'!D15</f>
        <v>160915826.61000001</v>
      </c>
      <c r="I11" s="665">
        <f>'Att 4 - Rate Base'!D16</f>
        <v>160915826.61000001</v>
      </c>
      <c r="J11" s="665">
        <f>'Att 4 - Rate Base'!D17</f>
        <v>160915826.61000001</v>
      </c>
      <c r="K11" s="665">
        <f>'Att 4 - Rate Base'!D18</f>
        <v>160915826.61000001</v>
      </c>
      <c r="L11" s="665">
        <f>'Att 4 - Rate Base'!D19</f>
        <v>160915826.61000001</v>
      </c>
      <c r="M11" s="665">
        <f>'Att 4 - Rate Base'!D20</f>
        <v>160915826.61000001</v>
      </c>
      <c r="N11" s="665">
        <f>'Att 4 - Rate Base'!D21</f>
        <v>160915826.61000001</v>
      </c>
      <c r="O11" s="665">
        <f>'Att 4 - Rate Base'!D22</f>
        <v>160915826.61000001</v>
      </c>
      <c r="P11" s="665">
        <f>'Att 4 - Rate Base'!D23</f>
        <v>160915826.61000001</v>
      </c>
      <c r="Q11" s="648"/>
      <c r="R11" s="648"/>
      <c r="S11" s="648"/>
      <c r="T11" s="648"/>
      <c r="U11" s="648"/>
      <c r="V11" s="648"/>
      <c r="W11" s="648"/>
      <c r="X11" s="648"/>
      <c r="Y11" s="648"/>
      <c r="Z11" s="648"/>
      <c r="AA11" s="648"/>
      <c r="AB11" s="648"/>
      <c r="AC11" s="648"/>
      <c r="AD11" s="648"/>
      <c r="AE11" s="648"/>
      <c r="AF11" s="648"/>
      <c r="AG11" s="648"/>
      <c r="AH11" s="648"/>
      <c r="AI11" s="648"/>
      <c r="AJ11" s="648"/>
      <c r="AK11" s="648"/>
      <c r="AL11" s="648"/>
      <c r="AM11" s="648"/>
      <c r="AN11" s="648"/>
      <c r="AO11" s="648"/>
      <c r="AP11" s="648"/>
      <c r="AQ11" s="648"/>
      <c r="AR11" s="648"/>
      <c r="AS11" s="648"/>
      <c r="AT11" s="648"/>
      <c r="AU11" s="648"/>
      <c r="AV11" s="648"/>
      <c r="AW11" s="648"/>
      <c r="AX11" s="648"/>
      <c r="AY11" s="648"/>
      <c r="AZ11" s="648"/>
      <c r="BA11" s="648"/>
      <c r="BB11" s="648"/>
      <c r="BC11" s="648"/>
      <c r="BD11" s="648"/>
      <c r="BE11" s="648"/>
      <c r="BF11" s="648"/>
      <c r="BG11" s="648"/>
      <c r="BH11" s="648"/>
      <c r="BI11" s="648"/>
      <c r="BJ11" s="648"/>
      <c r="BK11" s="648"/>
      <c r="BL11" s="648"/>
      <c r="BM11" s="648"/>
      <c r="BN11" s="648"/>
      <c r="BO11" s="648"/>
      <c r="BP11" s="648"/>
      <c r="BQ11" s="648"/>
      <c r="BR11" s="648"/>
      <c r="BS11" s="648"/>
      <c r="BT11" s="648"/>
      <c r="BU11" s="648"/>
      <c r="BV11" s="648"/>
      <c r="BW11" s="648"/>
      <c r="BX11" s="648"/>
      <c r="BY11" s="648"/>
      <c r="BZ11" s="648"/>
      <c r="CA11" s="648"/>
      <c r="CB11" s="648"/>
      <c r="CC11" s="648"/>
      <c r="CD11" s="648"/>
      <c r="CE11" s="648"/>
      <c r="CF11" s="648"/>
      <c r="CG11" s="648"/>
      <c r="CH11" s="648"/>
      <c r="CI11" s="648"/>
      <c r="CJ11" s="648"/>
      <c r="CK11" s="648"/>
      <c r="CL11" s="648"/>
      <c r="CM11" s="648"/>
      <c r="CN11" s="648"/>
      <c r="CO11" s="648"/>
      <c r="CP11" s="648"/>
      <c r="CQ11" s="648"/>
      <c r="CR11" s="648"/>
      <c r="CS11" s="648"/>
      <c r="CT11" s="648"/>
      <c r="CU11" s="648"/>
      <c r="CV11" s="648"/>
      <c r="CW11" s="648"/>
    </row>
    <row r="12" spans="1:101">
      <c r="A12" s="666" t="s">
        <v>8</v>
      </c>
      <c r="B12" s="667"/>
      <c r="C12" s="668">
        <f t="shared" ref="C12" si="0">AVERAGE(D12:P12)</f>
        <v>0</v>
      </c>
      <c r="D12" s="669">
        <v>0</v>
      </c>
      <c r="E12" s="669">
        <v>0</v>
      </c>
      <c r="F12" s="669">
        <v>0</v>
      </c>
      <c r="G12" s="669">
        <v>0</v>
      </c>
      <c r="H12" s="669">
        <v>0</v>
      </c>
      <c r="I12" s="669">
        <v>0</v>
      </c>
      <c r="J12" s="669">
        <v>0</v>
      </c>
      <c r="K12" s="669">
        <v>0</v>
      </c>
      <c r="L12" s="669">
        <v>0</v>
      </c>
      <c r="M12" s="669">
        <v>0</v>
      </c>
      <c r="N12" s="669">
        <v>0</v>
      </c>
      <c r="O12" s="669">
        <v>0</v>
      </c>
      <c r="P12" s="669">
        <v>0</v>
      </c>
      <c r="Q12" s="648"/>
      <c r="R12" s="648"/>
      <c r="S12" s="648"/>
      <c r="T12" s="648"/>
      <c r="U12" s="648"/>
      <c r="V12" s="648"/>
      <c r="W12" s="648"/>
      <c r="X12" s="648"/>
      <c r="Y12" s="648"/>
      <c r="Z12" s="648"/>
      <c r="AA12" s="648"/>
      <c r="AB12" s="648"/>
      <c r="AC12" s="648"/>
      <c r="AD12" s="648"/>
      <c r="AE12" s="648"/>
      <c r="AF12" s="648"/>
      <c r="AG12" s="648"/>
      <c r="AH12" s="648"/>
      <c r="AI12" s="648"/>
      <c r="AJ12" s="648"/>
      <c r="AK12" s="648"/>
      <c r="AL12" s="648"/>
      <c r="AM12" s="648"/>
      <c r="AN12" s="648"/>
      <c r="AO12" s="648"/>
      <c r="AP12" s="648"/>
      <c r="AQ12" s="648"/>
      <c r="AR12" s="648"/>
      <c r="AS12" s="648"/>
      <c r="AT12" s="648"/>
      <c r="AU12" s="648"/>
      <c r="AV12" s="648"/>
      <c r="AW12" s="648"/>
      <c r="AX12" s="648"/>
      <c r="AY12" s="648"/>
      <c r="AZ12" s="648"/>
      <c r="BA12" s="648"/>
      <c r="BB12" s="648"/>
      <c r="BC12" s="648"/>
      <c r="BD12" s="648"/>
      <c r="BE12" s="648"/>
      <c r="BF12" s="648"/>
      <c r="BG12" s="648"/>
      <c r="BH12" s="648"/>
      <c r="BI12" s="648"/>
      <c r="BJ12" s="648"/>
      <c r="BK12" s="648"/>
      <c r="BL12" s="648"/>
      <c r="BM12" s="648"/>
      <c r="BN12" s="648"/>
      <c r="BO12" s="648"/>
      <c r="BP12" s="648"/>
      <c r="BQ12" s="648"/>
      <c r="BR12" s="648"/>
      <c r="BS12" s="648"/>
      <c r="BT12" s="648"/>
      <c r="BU12" s="648"/>
      <c r="BV12" s="648"/>
      <c r="BW12" s="648"/>
      <c r="BX12" s="648"/>
      <c r="BY12" s="648"/>
      <c r="BZ12" s="648"/>
      <c r="CA12" s="648"/>
      <c r="CB12" s="648"/>
      <c r="CC12" s="648"/>
      <c r="CD12" s="648"/>
      <c r="CE12" s="648"/>
      <c r="CF12" s="648"/>
      <c r="CG12" s="648"/>
      <c r="CH12" s="648"/>
      <c r="CI12" s="648"/>
      <c r="CJ12" s="648"/>
      <c r="CK12" s="648"/>
      <c r="CL12" s="648"/>
      <c r="CM12" s="648"/>
      <c r="CN12" s="648"/>
      <c r="CO12" s="648"/>
      <c r="CP12" s="648"/>
      <c r="CQ12" s="648"/>
      <c r="CR12" s="648"/>
      <c r="CS12" s="648"/>
      <c r="CT12" s="648"/>
      <c r="CU12" s="648"/>
      <c r="CV12" s="648"/>
      <c r="CW12" s="648"/>
    </row>
    <row r="13" spans="1:101">
      <c r="A13" s="666" t="s">
        <v>997</v>
      </c>
      <c r="B13" s="667"/>
      <c r="C13" s="668">
        <f>AVERAGE(D13:P13)</f>
        <v>0</v>
      </c>
      <c r="D13" s="669">
        <v>0</v>
      </c>
      <c r="E13" s="669">
        <v>0</v>
      </c>
      <c r="F13" s="669">
        <v>0</v>
      </c>
      <c r="G13" s="669">
        <v>0</v>
      </c>
      <c r="H13" s="669">
        <v>0</v>
      </c>
      <c r="I13" s="669">
        <v>0</v>
      </c>
      <c r="J13" s="669">
        <v>0</v>
      </c>
      <c r="K13" s="669">
        <v>0</v>
      </c>
      <c r="L13" s="669">
        <v>0</v>
      </c>
      <c r="M13" s="669">
        <v>0</v>
      </c>
      <c r="N13" s="669">
        <v>0</v>
      </c>
      <c r="O13" s="669">
        <v>0</v>
      </c>
      <c r="P13" s="669">
        <v>0</v>
      </c>
      <c r="Q13" s="648"/>
      <c r="R13" s="648"/>
      <c r="S13" s="648"/>
      <c r="T13" s="648"/>
      <c r="U13" s="648"/>
      <c r="V13" s="648"/>
      <c r="W13" s="648"/>
      <c r="X13" s="648"/>
      <c r="Y13" s="648"/>
      <c r="Z13" s="648"/>
      <c r="AA13" s="648"/>
      <c r="AB13" s="648"/>
      <c r="AC13" s="648"/>
      <c r="AD13" s="648"/>
      <c r="AE13" s="648"/>
      <c r="AF13" s="648"/>
      <c r="AG13" s="648"/>
      <c r="AH13" s="648"/>
      <c r="AI13" s="648"/>
      <c r="AJ13" s="648"/>
      <c r="AK13" s="648"/>
      <c r="AL13" s="648"/>
      <c r="AM13" s="648"/>
      <c r="AN13" s="648"/>
      <c r="AO13" s="648"/>
      <c r="AP13" s="648"/>
      <c r="AQ13" s="648"/>
      <c r="AR13" s="648"/>
      <c r="AS13" s="648"/>
      <c r="AT13" s="648"/>
      <c r="AU13" s="648"/>
      <c r="AV13" s="648"/>
      <c r="AW13" s="648"/>
      <c r="AX13" s="648"/>
      <c r="AY13" s="648"/>
      <c r="AZ13" s="648"/>
      <c r="BA13" s="648"/>
      <c r="BB13" s="648"/>
      <c r="BC13" s="648"/>
      <c r="BD13" s="648"/>
      <c r="BE13" s="648"/>
      <c r="BF13" s="648"/>
      <c r="BG13" s="648"/>
      <c r="BH13" s="648"/>
      <c r="BI13" s="648"/>
      <c r="BJ13" s="648"/>
      <c r="BK13" s="648"/>
      <c r="BL13" s="648"/>
      <c r="BM13" s="648"/>
      <c r="BN13" s="648"/>
      <c r="BO13" s="648"/>
      <c r="BP13" s="648"/>
      <c r="BQ13" s="648"/>
      <c r="BR13" s="648"/>
      <c r="BS13" s="648"/>
      <c r="BT13" s="648"/>
      <c r="BU13" s="648"/>
      <c r="BV13" s="648"/>
      <c r="BW13" s="648"/>
      <c r="BX13" s="648"/>
      <c r="BY13" s="648"/>
      <c r="BZ13" s="648"/>
      <c r="CA13" s="648"/>
      <c r="CB13" s="648"/>
      <c r="CC13" s="648"/>
      <c r="CD13" s="648"/>
      <c r="CE13" s="648"/>
      <c r="CF13" s="648"/>
      <c r="CG13" s="648"/>
      <c r="CH13" s="648"/>
      <c r="CI13" s="648"/>
      <c r="CJ13" s="648"/>
      <c r="CK13" s="648"/>
      <c r="CL13" s="648"/>
      <c r="CM13" s="648"/>
      <c r="CN13" s="648"/>
      <c r="CO13" s="648"/>
      <c r="CP13" s="648"/>
      <c r="CQ13" s="648"/>
      <c r="CR13" s="648"/>
      <c r="CS13" s="648"/>
      <c r="CT13" s="648"/>
      <c r="CU13" s="648"/>
      <c r="CV13" s="648"/>
      <c r="CW13" s="648"/>
    </row>
    <row r="14" spans="1:101">
      <c r="A14" s="666" t="s">
        <v>998</v>
      </c>
      <c r="B14" s="667"/>
      <c r="C14" s="668">
        <f>AVERAGE(D14:P14)</f>
        <v>0</v>
      </c>
      <c r="D14" s="669">
        <v>0</v>
      </c>
      <c r="E14" s="669">
        <v>0</v>
      </c>
      <c r="F14" s="669">
        <v>0</v>
      </c>
      <c r="G14" s="669">
        <v>0</v>
      </c>
      <c r="H14" s="669">
        <v>0</v>
      </c>
      <c r="I14" s="669">
        <v>0</v>
      </c>
      <c r="J14" s="669">
        <v>0</v>
      </c>
      <c r="K14" s="669">
        <v>0</v>
      </c>
      <c r="L14" s="669">
        <v>0</v>
      </c>
      <c r="M14" s="669">
        <v>0</v>
      </c>
      <c r="N14" s="669">
        <v>0</v>
      </c>
      <c r="O14" s="669">
        <v>0</v>
      </c>
      <c r="P14" s="669">
        <v>0</v>
      </c>
      <c r="Q14" s="648"/>
      <c r="R14" s="648"/>
      <c r="S14" s="648"/>
      <c r="T14" s="648"/>
      <c r="U14" s="648"/>
      <c r="V14" s="648"/>
      <c r="W14" s="648"/>
      <c r="X14" s="648"/>
      <c r="Y14" s="648"/>
      <c r="Z14" s="648"/>
      <c r="AA14" s="648"/>
      <c r="AB14" s="648"/>
      <c r="AC14" s="648"/>
      <c r="AD14" s="648"/>
      <c r="AE14" s="648"/>
      <c r="AF14" s="648"/>
      <c r="AG14" s="648"/>
      <c r="AH14" s="648"/>
      <c r="AI14" s="648"/>
      <c r="AJ14" s="648"/>
      <c r="AK14" s="648"/>
      <c r="AL14" s="648"/>
      <c r="AM14" s="648"/>
      <c r="AN14" s="648"/>
      <c r="AO14" s="648"/>
      <c r="AP14" s="648"/>
      <c r="AQ14" s="648"/>
      <c r="AR14" s="648"/>
      <c r="AS14" s="648"/>
      <c r="AT14" s="648"/>
      <c r="AU14" s="648"/>
      <c r="AV14" s="648"/>
      <c r="AW14" s="648"/>
      <c r="AX14" s="648"/>
      <c r="AY14" s="648"/>
      <c r="AZ14" s="648"/>
      <c r="BA14" s="648"/>
      <c r="BB14" s="648"/>
      <c r="BC14" s="648"/>
      <c r="BD14" s="648"/>
      <c r="BE14" s="648"/>
      <c r="BF14" s="648"/>
      <c r="BG14" s="648"/>
      <c r="BH14" s="648"/>
      <c r="BI14" s="648"/>
      <c r="BJ14" s="648"/>
      <c r="BK14" s="648"/>
      <c r="BL14" s="648"/>
      <c r="BM14" s="648"/>
      <c r="BN14" s="648"/>
      <c r="BO14" s="648"/>
      <c r="BP14" s="648"/>
      <c r="BQ14" s="648"/>
      <c r="BR14" s="648"/>
      <c r="BS14" s="648"/>
      <c r="BT14" s="648"/>
      <c r="BU14" s="648"/>
      <c r="BV14" s="648"/>
      <c r="BW14" s="648"/>
      <c r="BX14" s="648"/>
      <c r="BY14" s="648"/>
      <c r="BZ14" s="648"/>
      <c r="CA14" s="648"/>
      <c r="CB14" s="648"/>
      <c r="CC14" s="648"/>
      <c r="CD14" s="648"/>
      <c r="CE14" s="648"/>
      <c r="CF14" s="648"/>
      <c r="CG14" s="648"/>
      <c r="CH14" s="648"/>
      <c r="CI14" s="648"/>
      <c r="CJ14" s="648"/>
      <c r="CK14" s="648"/>
      <c r="CL14" s="648"/>
      <c r="CM14" s="648"/>
      <c r="CN14" s="648"/>
      <c r="CO14" s="648"/>
      <c r="CP14" s="648"/>
      <c r="CQ14" s="648"/>
      <c r="CR14" s="648"/>
      <c r="CS14" s="648"/>
      <c r="CT14" s="648"/>
      <c r="CU14" s="648"/>
      <c r="CV14" s="648"/>
      <c r="CW14" s="648"/>
    </row>
    <row r="15" spans="1:101">
      <c r="A15" s="670" t="s">
        <v>999</v>
      </c>
      <c r="B15" s="671" t="s">
        <v>999</v>
      </c>
      <c r="C15" s="672" t="s">
        <v>999</v>
      </c>
      <c r="D15" s="673">
        <v>0</v>
      </c>
      <c r="E15" s="673">
        <v>0</v>
      </c>
      <c r="F15" s="673">
        <v>0</v>
      </c>
      <c r="G15" s="673">
        <v>0</v>
      </c>
      <c r="H15" s="673">
        <v>0</v>
      </c>
      <c r="I15" s="673">
        <v>0</v>
      </c>
      <c r="J15" s="673">
        <v>0</v>
      </c>
      <c r="K15" s="673">
        <v>0</v>
      </c>
      <c r="L15" s="673">
        <v>0</v>
      </c>
      <c r="M15" s="673">
        <v>0</v>
      </c>
      <c r="N15" s="673">
        <v>0</v>
      </c>
      <c r="O15" s="673">
        <v>0</v>
      </c>
      <c r="P15" s="674">
        <v>0</v>
      </c>
      <c r="Q15" s="648"/>
      <c r="R15" s="648"/>
      <c r="S15" s="648"/>
      <c r="T15" s="648"/>
      <c r="U15" s="648"/>
      <c r="V15" s="648"/>
      <c r="W15" s="648"/>
      <c r="X15" s="648"/>
      <c r="Y15" s="648"/>
      <c r="Z15" s="648"/>
      <c r="AA15" s="648"/>
      <c r="AB15" s="648"/>
      <c r="AC15" s="648"/>
      <c r="AD15" s="648"/>
      <c r="AE15" s="648"/>
      <c r="AF15" s="648"/>
      <c r="AG15" s="648"/>
      <c r="AH15" s="648"/>
      <c r="AI15" s="648"/>
      <c r="AJ15" s="648"/>
      <c r="AK15" s="648"/>
      <c r="AL15" s="648"/>
      <c r="AM15" s="648"/>
      <c r="AN15" s="648"/>
      <c r="AO15" s="648"/>
      <c r="AP15" s="648"/>
      <c r="AQ15" s="648"/>
      <c r="AR15" s="648"/>
      <c r="AS15" s="648"/>
      <c r="AT15" s="648"/>
      <c r="AU15" s="648"/>
      <c r="AV15" s="648"/>
      <c r="AW15" s="648"/>
      <c r="AX15" s="648"/>
      <c r="AY15" s="648"/>
      <c r="AZ15" s="648"/>
      <c r="BA15" s="648"/>
      <c r="BB15" s="648"/>
      <c r="BC15" s="648"/>
      <c r="BD15" s="648"/>
      <c r="BE15" s="648"/>
      <c r="BF15" s="648"/>
      <c r="BG15" s="648"/>
      <c r="BH15" s="648"/>
      <c r="BI15" s="648"/>
      <c r="BJ15" s="648"/>
      <c r="BK15" s="648"/>
      <c r="BL15" s="648"/>
      <c r="BM15" s="648"/>
      <c r="BN15" s="648"/>
      <c r="BO15" s="648"/>
      <c r="BP15" s="648"/>
      <c r="BQ15" s="648"/>
      <c r="BR15" s="648"/>
      <c r="BS15" s="648"/>
      <c r="BT15" s="648"/>
      <c r="BU15" s="648"/>
      <c r="BV15" s="648"/>
      <c r="BW15" s="648"/>
      <c r="BX15" s="648"/>
      <c r="BY15" s="648"/>
      <c r="BZ15" s="648"/>
      <c r="CA15" s="648"/>
      <c r="CB15" s="648"/>
      <c r="CC15" s="648"/>
      <c r="CD15" s="648"/>
      <c r="CE15" s="648"/>
      <c r="CF15" s="648"/>
      <c r="CG15" s="648"/>
      <c r="CH15" s="648"/>
      <c r="CI15" s="648"/>
      <c r="CJ15" s="648"/>
      <c r="CK15" s="648"/>
      <c r="CL15" s="648"/>
      <c r="CM15" s="648"/>
      <c r="CN15" s="648"/>
      <c r="CO15" s="648"/>
      <c r="CP15" s="648"/>
      <c r="CQ15" s="648"/>
      <c r="CR15" s="648"/>
      <c r="CS15" s="648"/>
      <c r="CT15" s="648"/>
      <c r="CU15" s="648"/>
      <c r="CV15" s="648"/>
      <c r="CW15" s="648"/>
    </row>
    <row r="16" spans="1:101">
      <c r="A16" s="675">
        <v>2</v>
      </c>
      <c r="B16" s="676" t="s">
        <v>1000</v>
      </c>
      <c r="C16" s="677">
        <f>AVERAGE(D16:P16)</f>
        <v>160915826.61000007</v>
      </c>
      <c r="D16" s="677">
        <f>SUM(D11:D15)</f>
        <v>160915826.61000001</v>
      </c>
      <c r="E16" s="677">
        <f t="shared" ref="E16:P16" si="1">SUM(E11:E15)</f>
        <v>160915826.61000001</v>
      </c>
      <c r="F16" s="677">
        <f t="shared" si="1"/>
        <v>160915826.61000001</v>
      </c>
      <c r="G16" s="677">
        <f t="shared" si="1"/>
        <v>160915826.61000001</v>
      </c>
      <c r="H16" s="677">
        <f t="shared" si="1"/>
        <v>160915826.61000001</v>
      </c>
      <c r="I16" s="677">
        <f t="shared" si="1"/>
        <v>160915826.61000001</v>
      </c>
      <c r="J16" s="677">
        <f t="shared" si="1"/>
        <v>160915826.61000001</v>
      </c>
      <c r="K16" s="677">
        <f t="shared" si="1"/>
        <v>160915826.61000001</v>
      </c>
      <c r="L16" s="677">
        <f t="shared" si="1"/>
        <v>160915826.61000001</v>
      </c>
      <c r="M16" s="677">
        <f t="shared" si="1"/>
        <v>160915826.61000001</v>
      </c>
      <c r="N16" s="677">
        <f t="shared" si="1"/>
        <v>160915826.61000001</v>
      </c>
      <c r="O16" s="677">
        <f t="shared" si="1"/>
        <v>160915826.61000001</v>
      </c>
      <c r="P16" s="678">
        <f t="shared" si="1"/>
        <v>160915826.61000001</v>
      </c>
      <c r="Q16" s="648"/>
      <c r="R16" s="648"/>
      <c r="S16" s="648"/>
      <c r="T16" s="648"/>
      <c r="U16" s="648"/>
      <c r="V16" s="648"/>
      <c r="W16" s="648"/>
      <c r="X16" s="648"/>
      <c r="Y16" s="648"/>
      <c r="Z16" s="648"/>
      <c r="AA16" s="648"/>
      <c r="AB16" s="648"/>
      <c r="AC16" s="648"/>
      <c r="AD16" s="648"/>
      <c r="AE16" s="648"/>
      <c r="AF16" s="648"/>
      <c r="AG16" s="648"/>
      <c r="AH16" s="648"/>
      <c r="AI16" s="648"/>
      <c r="AJ16" s="648"/>
      <c r="AK16" s="648"/>
      <c r="AL16" s="648"/>
      <c r="AM16" s="648"/>
      <c r="AN16" s="648"/>
      <c r="AO16" s="648"/>
      <c r="AP16" s="648"/>
      <c r="AQ16" s="648"/>
      <c r="AR16" s="648"/>
      <c r="AS16" s="648"/>
      <c r="AT16" s="648"/>
      <c r="AU16" s="648"/>
      <c r="AV16" s="648"/>
      <c r="AW16" s="648"/>
      <c r="AX16" s="648"/>
      <c r="AY16" s="648"/>
      <c r="AZ16" s="648"/>
      <c r="BA16" s="648"/>
      <c r="BB16" s="648"/>
      <c r="BC16" s="648"/>
      <c r="BD16" s="648"/>
      <c r="BE16" s="648"/>
      <c r="BF16" s="648"/>
      <c r="BG16" s="648"/>
      <c r="BH16" s="648"/>
      <c r="BI16" s="648"/>
      <c r="BJ16" s="648"/>
      <c r="BK16" s="648"/>
      <c r="BL16" s="648"/>
      <c r="BM16" s="648"/>
      <c r="BN16" s="648"/>
      <c r="BO16" s="648"/>
      <c r="BP16" s="648"/>
      <c r="BQ16" s="648"/>
      <c r="BR16" s="648"/>
      <c r="BS16" s="648"/>
      <c r="BT16" s="648"/>
      <c r="BU16" s="648"/>
      <c r="BV16" s="648"/>
      <c r="BW16" s="648"/>
      <c r="BX16" s="648"/>
      <c r="BY16" s="648"/>
      <c r="BZ16" s="648"/>
      <c r="CA16" s="648"/>
      <c r="CB16" s="648"/>
      <c r="CC16" s="648"/>
      <c r="CD16" s="648"/>
      <c r="CE16" s="648"/>
      <c r="CF16" s="648"/>
      <c r="CG16" s="648"/>
      <c r="CH16" s="648"/>
      <c r="CI16" s="648"/>
      <c r="CJ16" s="648"/>
      <c r="CK16" s="648"/>
      <c r="CL16" s="648"/>
      <c r="CM16" s="648"/>
      <c r="CN16" s="648"/>
      <c r="CO16" s="648"/>
      <c r="CP16" s="648"/>
      <c r="CQ16" s="648"/>
      <c r="CR16" s="648"/>
      <c r="CS16" s="648"/>
      <c r="CT16" s="648"/>
      <c r="CU16" s="648"/>
      <c r="CV16" s="648"/>
      <c r="CW16" s="648"/>
    </row>
    <row r="17" spans="1:101">
      <c r="A17" s="679"/>
      <c r="B17" s="680"/>
      <c r="C17" s="681"/>
      <c r="D17" s="681"/>
      <c r="E17" s="681"/>
      <c r="F17" s="681"/>
      <c r="G17" s="681"/>
      <c r="H17" s="681"/>
      <c r="I17" s="681"/>
      <c r="J17" s="681"/>
      <c r="K17" s="681"/>
      <c r="L17" s="681"/>
      <c r="M17" s="681"/>
      <c r="N17" s="681"/>
      <c r="O17" s="681"/>
      <c r="P17" s="681"/>
      <c r="Q17" s="648"/>
      <c r="R17" s="648"/>
      <c r="S17" s="648"/>
      <c r="T17" s="648"/>
      <c r="U17" s="648"/>
      <c r="V17" s="648"/>
      <c r="W17" s="648"/>
      <c r="X17" s="648"/>
      <c r="Y17" s="648"/>
      <c r="Z17" s="648"/>
      <c r="AA17" s="648"/>
      <c r="AB17" s="648"/>
      <c r="AC17" s="648"/>
      <c r="AD17" s="648"/>
      <c r="AE17" s="648"/>
      <c r="AF17" s="648"/>
      <c r="AG17" s="648"/>
      <c r="AH17" s="648"/>
      <c r="AI17" s="648"/>
      <c r="AJ17" s="648"/>
      <c r="AK17" s="648"/>
      <c r="AL17" s="648"/>
      <c r="AM17" s="648"/>
      <c r="AN17" s="648"/>
      <c r="AO17" s="648"/>
      <c r="AP17" s="648"/>
      <c r="AQ17" s="648"/>
      <c r="AR17" s="648"/>
      <c r="AS17" s="648"/>
      <c r="AT17" s="648"/>
      <c r="AU17" s="648"/>
      <c r="AV17" s="648"/>
      <c r="AW17" s="648"/>
      <c r="AX17" s="648"/>
      <c r="AY17" s="648"/>
      <c r="AZ17" s="648"/>
      <c r="BA17" s="648"/>
      <c r="BB17" s="648"/>
      <c r="BC17" s="648"/>
      <c r="BD17" s="648"/>
      <c r="BE17" s="648"/>
      <c r="BF17" s="648"/>
      <c r="BG17" s="648"/>
      <c r="BH17" s="648"/>
      <c r="BI17" s="648"/>
      <c r="BJ17" s="648"/>
      <c r="BK17" s="648"/>
      <c r="BL17" s="648"/>
      <c r="BM17" s="648"/>
      <c r="BN17" s="648"/>
      <c r="BO17" s="648"/>
      <c r="BP17" s="648"/>
      <c r="BQ17" s="648"/>
      <c r="BR17" s="648"/>
      <c r="BS17" s="648"/>
      <c r="BT17" s="648"/>
      <c r="BU17" s="648"/>
      <c r="BV17" s="648"/>
      <c r="BW17" s="648"/>
      <c r="BX17" s="648"/>
      <c r="BY17" s="648"/>
      <c r="BZ17" s="648"/>
      <c r="CA17" s="648"/>
      <c r="CB17" s="648"/>
      <c r="CC17" s="648"/>
      <c r="CD17" s="648"/>
      <c r="CE17" s="648"/>
      <c r="CF17" s="648"/>
      <c r="CG17" s="648"/>
      <c r="CH17" s="648"/>
      <c r="CI17" s="648"/>
      <c r="CJ17" s="648"/>
      <c r="CK17" s="648"/>
      <c r="CL17" s="648"/>
      <c r="CM17" s="648"/>
      <c r="CN17" s="648"/>
      <c r="CO17" s="648"/>
      <c r="CP17" s="648"/>
      <c r="CQ17" s="648"/>
      <c r="CR17" s="648"/>
      <c r="CS17" s="648"/>
      <c r="CT17" s="648"/>
      <c r="CU17" s="648"/>
      <c r="CV17" s="648"/>
      <c r="CW17" s="648"/>
    </row>
    <row r="18" spans="1:101">
      <c r="A18" s="682"/>
      <c r="B18" s="654" t="s">
        <v>392</v>
      </c>
      <c r="C18" s="654" t="s">
        <v>393</v>
      </c>
      <c r="D18" s="654" t="s">
        <v>394</v>
      </c>
      <c r="E18" s="654" t="s">
        <v>395</v>
      </c>
      <c r="F18" s="654" t="s">
        <v>396</v>
      </c>
      <c r="G18" s="654" t="s">
        <v>531</v>
      </c>
      <c r="H18" s="654" t="s">
        <v>532</v>
      </c>
      <c r="I18" s="654" t="s">
        <v>533</v>
      </c>
      <c r="J18" s="654" t="s">
        <v>35</v>
      </c>
      <c r="K18" s="654" t="s">
        <v>36</v>
      </c>
      <c r="L18" s="654" t="s">
        <v>37</v>
      </c>
      <c r="M18" s="654" t="s">
        <v>38</v>
      </c>
      <c r="N18" s="654" t="s">
        <v>39</v>
      </c>
      <c r="O18" s="654" t="s">
        <v>40</v>
      </c>
      <c r="P18" s="654" t="s">
        <v>41</v>
      </c>
      <c r="Q18" s="648"/>
      <c r="R18" s="648"/>
      <c r="S18" s="648"/>
      <c r="T18" s="648"/>
      <c r="U18" s="648"/>
      <c r="V18" s="648"/>
      <c r="W18" s="648"/>
      <c r="X18" s="648"/>
      <c r="Y18" s="648"/>
      <c r="Z18" s="648"/>
      <c r="AA18" s="648"/>
      <c r="AB18" s="648"/>
      <c r="AC18" s="648"/>
      <c r="AD18" s="648"/>
      <c r="AE18" s="648"/>
      <c r="AF18" s="648"/>
      <c r="AG18" s="648"/>
      <c r="AH18" s="648"/>
      <c r="AI18" s="648"/>
      <c r="AJ18" s="648"/>
      <c r="AK18" s="648"/>
      <c r="AL18" s="648"/>
      <c r="AM18" s="648"/>
      <c r="AN18" s="648"/>
      <c r="AO18" s="648"/>
      <c r="AP18" s="648"/>
      <c r="AQ18" s="648"/>
      <c r="AR18" s="648"/>
      <c r="AS18" s="648"/>
      <c r="AT18" s="648"/>
      <c r="AU18" s="648"/>
      <c r="AV18" s="648"/>
      <c r="AW18" s="648"/>
      <c r="AX18" s="648"/>
      <c r="AY18" s="648"/>
      <c r="AZ18" s="648"/>
      <c r="BA18" s="648"/>
      <c r="BB18" s="648"/>
      <c r="BC18" s="648"/>
      <c r="BD18" s="648"/>
      <c r="BE18" s="648"/>
      <c r="BF18" s="648"/>
      <c r="BG18" s="648"/>
      <c r="BH18" s="648"/>
      <c r="BI18" s="648"/>
      <c r="BJ18" s="648"/>
      <c r="BK18" s="648"/>
      <c r="BL18" s="648"/>
      <c r="BM18" s="648"/>
      <c r="BN18" s="648"/>
      <c r="BO18" s="648"/>
      <c r="BP18" s="648"/>
      <c r="BQ18" s="648"/>
      <c r="BR18" s="648"/>
      <c r="BS18" s="648"/>
      <c r="BT18" s="648"/>
      <c r="BU18" s="648"/>
      <c r="BV18" s="648"/>
      <c r="BW18" s="648"/>
      <c r="BX18" s="648"/>
      <c r="BY18" s="648"/>
      <c r="BZ18" s="648"/>
      <c r="CA18" s="648"/>
      <c r="CB18" s="648"/>
      <c r="CC18" s="648"/>
      <c r="CD18" s="648"/>
      <c r="CE18" s="648"/>
      <c r="CF18" s="648"/>
      <c r="CG18" s="648"/>
      <c r="CH18" s="648"/>
      <c r="CI18" s="648"/>
      <c r="CJ18" s="648"/>
      <c r="CK18" s="648"/>
      <c r="CL18" s="648"/>
      <c r="CM18" s="648"/>
      <c r="CN18" s="648"/>
      <c r="CO18" s="648"/>
      <c r="CP18" s="648"/>
      <c r="CQ18" s="648"/>
      <c r="CR18" s="648"/>
      <c r="CS18" s="648"/>
      <c r="CT18" s="648"/>
      <c r="CU18" s="648"/>
      <c r="CV18" s="648"/>
      <c r="CW18" s="648"/>
    </row>
    <row r="19" spans="1:101" ht="51">
      <c r="A19" s="655" t="s">
        <v>406</v>
      </c>
      <c r="B19" s="656" t="s">
        <v>534</v>
      </c>
      <c r="C19" s="657" t="s">
        <v>1001</v>
      </c>
      <c r="D19" s="658" t="s">
        <v>1125</v>
      </c>
      <c r="E19" s="658" t="s">
        <v>1128</v>
      </c>
      <c r="F19" s="658" t="s">
        <v>1129</v>
      </c>
      <c r="G19" s="658" t="s">
        <v>1130</v>
      </c>
      <c r="H19" s="658" t="s">
        <v>1131</v>
      </c>
      <c r="I19" s="658" t="s">
        <v>1132</v>
      </c>
      <c r="J19" s="658" t="s">
        <v>1133</v>
      </c>
      <c r="K19" s="658" t="s">
        <v>1134</v>
      </c>
      <c r="L19" s="658" t="s">
        <v>1135</v>
      </c>
      <c r="M19" s="658" t="s">
        <v>1137</v>
      </c>
      <c r="N19" s="658" t="s">
        <v>1138</v>
      </c>
      <c r="O19" s="658" t="s">
        <v>1139</v>
      </c>
      <c r="P19" s="659" t="s">
        <v>1140</v>
      </c>
      <c r="Q19" s="648"/>
      <c r="R19" s="648"/>
      <c r="S19" s="648"/>
      <c r="T19" s="648"/>
      <c r="U19" s="648"/>
      <c r="V19" s="648"/>
      <c r="W19" s="648"/>
      <c r="X19" s="648"/>
      <c r="Y19" s="648"/>
      <c r="Z19" s="648"/>
      <c r="AA19" s="648"/>
      <c r="AB19" s="648"/>
      <c r="AC19" s="648"/>
      <c r="AD19" s="648"/>
      <c r="AE19" s="648"/>
      <c r="AF19" s="648"/>
      <c r="AG19" s="648"/>
      <c r="AH19" s="648"/>
      <c r="AI19" s="648"/>
      <c r="AJ19" s="648"/>
      <c r="AK19" s="648"/>
      <c r="AL19" s="648"/>
      <c r="AM19" s="648"/>
      <c r="AN19" s="648"/>
      <c r="AO19" s="648"/>
      <c r="AP19" s="648"/>
      <c r="AQ19" s="648"/>
      <c r="AR19" s="648"/>
      <c r="AS19" s="648"/>
      <c r="AT19" s="648"/>
      <c r="AU19" s="648"/>
      <c r="AV19" s="648"/>
      <c r="AW19" s="648"/>
      <c r="AX19" s="648"/>
      <c r="AY19" s="648"/>
      <c r="AZ19" s="648"/>
      <c r="BA19" s="648"/>
      <c r="BB19" s="648"/>
      <c r="BC19" s="648"/>
      <c r="BD19" s="648"/>
      <c r="BE19" s="648"/>
      <c r="BF19" s="648"/>
      <c r="BG19" s="648"/>
      <c r="BH19" s="648"/>
      <c r="BI19" s="648"/>
      <c r="BJ19" s="648"/>
      <c r="BK19" s="648"/>
      <c r="BL19" s="648"/>
      <c r="BM19" s="648"/>
      <c r="BN19" s="648"/>
      <c r="BO19" s="648"/>
      <c r="BP19" s="648"/>
      <c r="BQ19" s="648"/>
      <c r="BR19" s="648"/>
      <c r="BS19" s="648"/>
      <c r="BT19" s="648"/>
      <c r="BU19" s="648"/>
      <c r="BV19" s="648"/>
      <c r="BW19" s="648"/>
      <c r="BX19" s="648"/>
      <c r="BY19" s="648"/>
      <c r="BZ19" s="648"/>
      <c r="CA19" s="648"/>
      <c r="CB19" s="648"/>
      <c r="CC19" s="648"/>
      <c r="CD19" s="648"/>
      <c r="CE19" s="648"/>
      <c r="CF19" s="648"/>
      <c r="CG19" s="648"/>
      <c r="CH19" s="648"/>
      <c r="CI19" s="648"/>
      <c r="CJ19" s="648"/>
      <c r="CK19" s="648"/>
      <c r="CL19" s="648"/>
      <c r="CM19" s="648"/>
      <c r="CN19" s="648"/>
      <c r="CO19" s="648"/>
      <c r="CP19" s="648"/>
      <c r="CQ19" s="648"/>
      <c r="CR19" s="648"/>
      <c r="CS19" s="648"/>
      <c r="CT19" s="648"/>
      <c r="CU19" s="648"/>
      <c r="CV19" s="648"/>
      <c r="CW19" s="648"/>
    </row>
    <row r="20" spans="1:101">
      <c r="A20" s="646"/>
      <c r="B20" s="660"/>
      <c r="C20" s="661" t="s">
        <v>996</v>
      </c>
      <c r="D20" s="660"/>
      <c r="E20" s="660"/>
      <c r="F20" s="660"/>
      <c r="G20" s="660"/>
      <c r="H20" s="660"/>
      <c r="I20" s="660"/>
      <c r="J20" s="648"/>
      <c r="K20" s="648"/>
      <c r="L20" s="648"/>
      <c r="M20" s="648"/>
      <c r="N20" s="648"/>
      <c r="O20" s="648"/>
      <c r="P20" s="648"/>
      <c r="Q20" s="648"/>
      <c r="R20" s="648"/>
      <c r="S20" s="648"/>
      <c r="T20" s="648"/>
      <c r="U20" s="648"/>
      <c r="V20" s="648"/>
      <c r="W20" s="648"/>
      <c r="X20" s="648"/>
      <c r="Y20" s="648"/>
      <c r="Z20" s="648"/>
      <c r="AA20" s="648"/>
      <c r="AB20" s="648"/>
      <c r="AC20" s="648"/>
      <c r="AD20" s="648"/>
      <c r="AE20" s="648"/>
      <c r="AF20" s="648"/>
      <c r="AG20" s="648"/>
      <c r="AH20" s="648"/>
      <c r="AI20" s="648"/>
      <c r="AJ20" s="648"/>
      <c r="AK20" s="648"/>
      <c r="AL20" s="648"/>
      <c r="AM20" s="648"/>
      <c r="AN20" s="648"/>
      <c r="AO20" s="648"/>
      <c r="AP20" s="648"/>
      <c r="AQ20" s="648"/>
      <c r="AR20" s="648"/>
      <c r="AS20" s="648"/>
      <c r="AT20" s="648"/>
      <c r="AU20" s="648"/>
      <c r="AV20" s="648"/>
      <c r="AW20" s="648"/>
      <c r="AX20" s="648"/>
      <c r="AY20" s="648"/>
      <c r="AZ20" s="648"/>
      <c r="BA20" s="648"/>
      <c r="BB20" s="648"/>
      <c r="BC20" s="648"/>
      <c r="BD20" s="648"/>
      <c r="BE20" s="648"/>
      <c r="BF20" s="648"/>
      <c r="BG20" s="648"/>
      <c r="BH20" s="648"/>
      <c r="BI20" s="648"/>
      <c r="BJ20" s="648"/>
      <c r="BK20" s="648"/>
      <c r="BL20" s="648"/>
      <c r="BM20" s="648"/>
      <c r="BN20" s="648"/>
      <c r="BO20" s="648"/>
      <c r="BP20" s="648"/>
      <c r="BQ20" s="648"/>
      <c r="BR20" s="648"/>
      <c r="BS20" s="648"/>
      <c r="BT20" s="648"/>
      <c r="BU20" s="648"/>
      <c r="BV20" s="648"/>
      <c r="BW20" s="648"/>
      <c r="BX20" s="648"/>
      <c r="BY20" s="648"/>
      <c r="BZ20" s="648"/>
      <c r="CA20" s="648"/>
      <c r="CB20" s="648"/>
      <c r="CC20" s="648"/>
      <c r="CD20" s="648"/>
      <c r="CE20" s="648"/>
      <c r="CF20" s="648"/>
      <c r="CG20" s="648"/>
      <c r="CH20" s="648"/>
      <c r="CI20" s="648"/>
      <c r="CJ20" s="648"/>
      <c r="CK20" s="648"/>
      <c r="CL20" s="648"/>
      <c r="CM20" s="648"/>
      <c r="CN20" s="648"/>
      <c r="CO20" s="648"/>
      <c r="CP20" s="648"/>
      <c r="CQ20" s="648"/>
      <c r="CR20" s="648"/>
      <c r="CS20" s="648"/>
      <c r="CT20" s="648"/>
      <c r="CU20" s="648"/>
      <c r="CV20" s="648"/>
      <c r="CW20" s="648"/>
    </row>
    <row r="21" spans="1:101">
      <c r="A21" s="662" t="s">
        <v>9</v>
      </c>
      <c r="B21" s="663" t="s">
        <v>1087</v>
      </c>
      <c r="C21" s="664">
        <f>AVERAGE(D21:P21)</f>
        <v>21039867.522163752</v>
      </c>
      <c r="D21" s="665">
        <f>'Att 4 - Rate Base'!J11</f>
        <v>19289036.570308749</v>
      </c>
      <c r="E21" s="665">
        <f>'Att 4 - Rate Base'!J12</f>
        <v>19580841.728951249</v>
      </c>
      <c r="F21" s="665">
        <f>'Att 4 - Rate Base'!J13</f>
        <v>19872646.88759375</v>
      </c>
      <c r="G21" s="665">
        <f>'Att 4 - Rate Base'!J14</f>
        <v>20164452.046236251</v>
      </c>
      <c r="H21" s="665">
        <f>'Att 4 - Rate Base'!J15</f>
        <v>20456257.204878751</v>
      </c>
      <c r="I21" s="665">
        <f>'Att 4 - Rate Base'!J16</f>
        <v>20748062.363521252</v>
      </c>
      <c r="J21" s="665">
        <f>'Att 4 - Rate Base'!J17</f>
        <v>21039867.522163752</v>
      </c>
      <c r="K21" s="665">
        <f>'Att 4 - Rate Base'!J18</f>
        <v>21331672.680806253</v>
      </c>
      <c r="L21" s="665">
        <f>'Att 4 - Rate Base'!J19</f>
        <v>21623477.839448754</v>
      </c>
      <c r="M21" s="665">
        <f>'Att 4 - Rate Base'!J20</f>
        <v>21915282.998091254</v>
      </c>
      <c r="N21" s="665">
        <f>'Att 4 - Rate Base'!J21</f>
        <v>22207088.156733755</v>
      </c>
      <c r="O21" s="665">
        <f>'Att 4 - Rate Base'!J22</f>
        <v>22498893.315376256</v>
      </c>
      <c r="P21" s="665">
        <f>'Att 4 - Rate Base'!J23</f>
        <v>22790698.474018756</v>
      </c>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648"/>
      <c r="AQ21" s="648"/>
      <c r="AR21" s="648"/>
      <c r="AS21" s="648"/>
      <c r="AT21" s="648"/>
      <c r="AU21" s="648"/>
      <c r="AV21" s="648"/>
      <c r="AW21" s="648"/>
      <c r="AX21" s="648"/>
      <c r="AY21" s="648"/>
      <c r="AZ21" s="648"/>
      <c r="BA21" s="648"/>
      <c r="BB21" s="648"/>
      <c r="BC21" s="648"/>
      <c r="BD21" s="648"/>
      <c r="BE21" s="648"/>
      <c r="BF21" s="648"/>
      <c r="BG21" s="648"/>
      <c r="BH21" s="648"/>
      <c r="BI21" s="648"/>
      <c r="BJ21" s="648"/>
      <c r="BK21" s="648"/>
      <c r="BL21" s="648"/>
      <c r="BM21" s="648"/>
      <c r="BN21" s="648"/>
      <c r="BO21" s="648"/>
      <c r="BP21" s="648"/>
      <c r="BQ21" s="648"/>
      <c r="BR21" s="648"/>
      <c r="BS21" s="648"/>
      <c r="BT21" s="648"/>
      <c r="BU21" s="648"/>
      <c r="BV21" s="648"/>
      <c r="BW21" s="648"/>
      <c r="BX21" s="648"/>
      <c r="BY21" s="648"/>
      <c r="BZ21" s="648"/>
      <c r="CA21" s="648"/>
      <c r="CB21" s="648"/>
      <c r="CC21" s="648"/>
      <c r="CD21" s="648"/>
      <c r="CE21" s="648"/>
      <c r="CF21" s="648"/>
      <c r="CG21" s="648"/>
      <c r="CH21" s="648"/>
      <c r="CI21" s="648"/>
      <c r="CJ21" s="648"/>
      <c r="CK21" s="648"/>
      <c r="CL21" s="648"/>
      <c r="CM21" s="648"/>
      <c r="CN21" s="648"/>
      <c r="CO21" s="648"/>
      <c r="CP21" s="648"/>
      <c r="CQ21" s="648"/>
      <c r="CR21" s="648"/>
      <c r="CS21" s="648"/>
      <c r="CT21" s="648"/>
      <c r="CU21" s="648"/>
      <c r="CV21" s="648"/>
      <c r="CW21" s="648"/>
    </row>
    <row r="22" spans="1:101">
      <c r="A22" s="666" t="s">
        <v>10</v>
      </c>
      <c r="B22" s="667"/>
      <c r="C22" s="668">
        <f t="shared" ref="C22:C24" si="2">AVERAGE(D22:P22)</f>
        <v>0</v>
      </c>
      <c r="D22" s="669">
        <v>0</v>
      </c>
      <c r="E22" s="669">
        <v>0</v>
      </c>
      <c r="F22" s="669">
        <v>0</v>
      </c>
      <c r="G22" s="669">
        <v>0</v>
      </c>
      <c r="H22" s="669">
        <v>0</v>
      </c>
      <c r="I22" s="669">
        <v>0</v>
      </c>
      <c r="J22" s="669">
        <v>0</v>
      </c>
      <c r="K22" s="669">
        <v>0</v>
      </c>
      <c r="L22" s="669">
        <v>0</v>
      </c>
      <c r="M22" s="669">
        <v>0</v>
      </c>
      <c r="N22" s="669">
        <v>0</v>
      </c>
      <c r="O22" s="669">
        <v>0</v>
      </c>
      <c r="P22" s="669">
        <v>0</v>
      </c>
      <c r="Q22" s="648"/>
      <c r="R22" s="648"/>
      <c r="S22" s="648"/>
      <c r="T22" s="648"/>
      <c r="U22" s="648"/>
      <c r="V22" s="648"/>
      <c r="W22" s="648"/>
      <c r="X22" s="648"/>
      <c r="Y22" s="648"/>
      <c r="Z22" s="648"/>
      <c r="AA22" s="648"/>
      <c r="AB22" s="648"/>
      <c r="AC22" s="648"/>
      <c r="AD22" s="648"/>
      <c r="AE22" s="648"/>
      <c r="AF22" s="648"/>
      <c r="AG22" s="648"/>
      <c r="AH22" s="648"/>
      <c r="AI22" s="648"/>
      <c r="AJ22" s="648"/>
      <c r="AK22" s="648"/>
      <c r="AL22" s="648"/>
      <c r="AM22" s="648"/>
      <c r="AN22" s="648"/>
      <c r="AO22" s="648"/>
      <c r="AP22" s="648"/>
      <c r="AQ22" s="648"/>
      <c r="AR22" s="648"/>
      <c r="AS22" s="648"/>
      <c r="AT22" s="648"/>
      <c r="AU22" s="648"/>
      <c r="AV22" s="648"/>
      <c r="AW22" s="648"/>
      <c r="AX22" s="648"/>
      <c r="AY22" s="648"/>
      <c r="AZ22" s="648"/>
      <c r="BA22" s="648"/>
      <c r="BB22" s="648"/>
      <c r="BC22" s="648"/>
      <c r="BD22" s="648"/>
      <c r="BE22" s="648"/>
      <c r="BF22" s="648"/>
      <c r="BG22" s="648"/>
      <c r="BH22" s="648"/>
      <c r="BI22" s="648"/>
      <c r="BJ22" s="648"/>
      <c r="BK22" s="648"/>
      <c r="BL22" s="648"/>
      <c r="BM22" s="648"/>
      <c r="BN22" s="648"/>
      <c r="BO22" s="648"/>
      <c r="BP22" s="648"/>
      <c r="BQ22" s="648"/>
      <c r="BR22" s="648"/>
      <c r="BS22" s="648"/>
      <c r="BT22" s="648"/>
      <c r="BU22" s="648"/>
      <c r="BV22" s="648"/>
      <c r="BW22" s="648"/>
      <c r="BX22" s="648"/>
      <c r="BY22" s="648"/>
      <c r="BZ22" s="648"/>
      <c r="CA22" s="648"/>
      <c r="CB22" s="648"/>
      <c r="CC22" s="648"/>
      <c r="CD22" s="648"/>
      <c r="CE22" s="648"/>
      <c r="CF22" s="648"/>
      <c r="CG22" s="648"/>
      <c r="CH22" s="648"/>
      <c r="CI22" s="648"/>
      <c r="CJ22" s="648"/>
      <c r="CK22" s="648"/>
      <c r="CL22" s="648"/>
      <c r="CM22" s="648"/>
      <c r="CN22" s="648"/>
      <c r="CO22" s="648"/>
      <c r="CP22" s="648"/>
      <c r="CQ22" s="648"/>
      <c r="CR22" s="648"/>
      <c r="CS22" s="648"/>
      <c r="CT22" s="648"/>
      <c r="CU22" s="648"/>
      <c r="CV22" s="648"/>
      <c r="CW22" s="648"/>
    </row>
    <row r="23" spans="1:101">
      <c r="A23" s="666" t="s">
        <v>1010</v>
      </c>
      <c r="B23" s="667"/>
      <c r="C23" s="668">
        <f t="shared" si="2"/>
        <v>0</v>
      </c>
      <c r="D23" s="669">
        <v>0</v>
      </c>
      <c r="E23" s="669">
        <v>0</v>
      </c>
      <c r="F23" s="669">
        <v>0</v>
      </c>
      <c r="G23" s="669">
        <v>0</v>
      </c>
      <c r="H23" s="669">
        <v>0</v>
      </c>
      <c r="I23" s="669">
        <v>0</v>
      </c>
      <c r="J23" s="669">
        <v>0</v>
      </c>
      <c r="K23" s="669">
        <v>0</v>
      </c>
      <c r="L23" s="669">
        <v>0</v>
      </c>
      <c r="M23" s="669">
        <v>0</v>
      </c>
      <c r="N23" s="669">
        <v>0</v>
      </c>
      <c r="O23" s="669">
        <v>0</v>
      </c>
      <c r="P23" s="669">
        <v>0</v>
      </c>
      <c r="Q23" s="648"/>
      <c r="R23" s="648"/>
      <c r="S23" s="648"/>
      <c r="T23" s="648"/>
      <c r="U23" s="648"/>
      <c r="V23" s="648"/>
      <c r="W23" s="648"/>
      <c r="X23" s="648"/>
      <c r="Y23" s="648"/>
      <c r="Z23" s="648"/>
      <c r="AA23" s="648"/>
      <c r="AB23" s="648"/>
      <c r="AC23" s="648"/>
      <c r="AD23" s="648"/>
      <c r="AE23" s="648"/>
      <c r="AF23" s="648"/>
      <c r="AG23" s="648"/>
      <c r="AH23" s="648"/>
      <c r="AI23" s="648"/>
      <c r="AJ23" s="648"/>
      <c r="AK23" s="648"/>
      <c r="AL23" s="648"/>
      <c r="AM23" s="648"/>
      <c r="AN23" s="648"/>
      <c r="AO23" s="648"/>
      <c r="AP23" s="648"/>
      <c r="AQ23" s="648"/>
      <c r="AR23" s="648"/>
      <c r="AS23" s="648"/>
      <c r="AT23" s="648"/>
      <c r="AU23" s="648"/>
      <c r="AV23" s="648"/>
      <c r="AW23" s="648"/>
      <c r="AX23" s="648"/>
      <c r="AY23" s="648"/>
      <c r="AZ23" s="648"/>
      <c r="BA23" s="648"/>
      <c r="BB23" s="648"/>
      <c r="BC23" s="648"/>
      <c r="BD23" s="648"/>
      <c r="BE23" s="648"/>
      <c r="BF23" s="648"/>
      <c r="BG23" s="648"/>
      <c r="BH23" s="648"/>
      <c r="BI23" s="648"/>
      <c r="BJ23" s="648"/>
      <c r="BK23" s="648"/>
      <c r="BL23" s="648"/>
      <c r="BM23" s="648"/>
      <c r="BN23" s="648"/>
      <c r="BO23" s="648"/>
      <c r="BP23" s="648"/>
      <c r="BQ23" s="648"/>
      <c r="BR23" s="648"/>
      <c r="BS23" s="648"/>
      <c r="BT23" s="648"/>
      <c r="BU23" s="648"/>
      <c r="BV23" s="648"/>
      <c r="BW23" s="648"/>
      <c r="BX23" s="648"/>
      <c r="BY23" s="648"/>
      <c r="BZ23" s="648"/>
      <c r="CA23" s="648"/>
      <c r="CB23" s="648"/>
      <c r="CC23" s="648"/>
      <c r="CD23" s="648"/>
      <c r="CE23" s="648"/>
      <c r="CF23" s="648"/>
      <c r="CG23" s="648"/>
      <c r="CH23" s="648"/>
      <c r="CI23" s="648"/>
      <c r="CJ23" s="648"/>
      <c r="CK23" s="648"/>
      <c r="CL23" s="648"/>
      <c r="CM23" s="648"/>
      <c r="CN23" s="648"/>
      <c r="CO23" s="648"/>
      <c r="CP23" s="648"/>
      <c r="CQ23" s="648"/>
      <c r="CR23" s="648"/>
      <c r="CS23" s="648"/>
      <c r="CT23" s="648"/>
      <c r="CU23" s="648"/>
      <c r="CV23" s="648"/>
      <c r="CW23" s="648"/>
    </row>
    <row r="24" spans="1:101">
      <c r="A24" s="670" t="s">
        <v>1011</v>
      </c>
      <c r="B24" s="667"/>
      <c r="C24" s="668">
        <f t="shared" si="2"/>
        <v>0</v>
      </c>
      <c r="D24" s="669">
        <v>0</v>
      </c>
      <c r="E24" s="669">
        <v>0</v>
      </c>
      <c r="F24" s="669">
        <v>0</v>
      </c>
      <c r="G24" s="669">
        <v>0</v>
      </c>
      <c r="H24" s="669">
        <v>0</v>
      </c>
      <c r="I24" s="669">
        <v>0</v>
      </c>
      <c r="J24" s="669">
        <v>0</v>
      </c>
      <c r="K24" s="669">
        <v>0</v>
      </c>
      <c r="L24" s="669">
        <v>0</v>
      </c>
      <c r="M24" s="669">
        <v>0</v>
      </c>
      <c r="N24" s="669">
        <v>0</v>
      </c>
      <c r="O24" s="669">
        <v>0</v>
      </c>
      <c r="P24" s="669">
        <v>0</v>
      </c>
      <c r="Q24" s="648"/>
      <c r="R24" s="648"/>
      <c r="S24" s="648"/>
      <c r="T24" s="648"/>
      <c r="U24" s="648"/>
      <c r="V24" s="648"/>
      <c r="W24" s="648"/>
      <c r="X24" s="648"/>
      <c r="Y24" s="648"/>
      <c r="Z24" s="648"/>
      <c r="AA24" s="648"/>
      <c r="AB24" s="648"/>
      <c r="AC24" s="648"/>
      <c r="AD24" s="648"/>
      <c r="AE24" s="648"/>
      <c r="AF24" s="648"/>
      <c r="AG24" s="648"/>
      <c r="AH24" s="648"/>
      <c r="AI24" s="648"/>
      <c r="AJ24" s="648"/>
      <c r="AK24" s="648"/>
      <c r="AL24" s="648"/>
      <c r="AM24" s="648"/>
      <c r="AN24" s="648"/>
      <c r="AO24" s="648"/>
      <c r="AP24" s="648"/>
      <c r="AQ24" s="648"/>
      <c r="AR24" s="648"/>
      <c r="AS24" s="648"/>
      <c r="AT24" s="648"/>
      <c r="AU24" s="648"/>
      <c r="AV24" s="648"/>
      <c r="AW24" s="648"/>
      <c r="AX24" s="648"/>
      <c r="AY24" s="648"/>
      <c r="AZ24" s="648"/>
      <c r="BA24" s="648"/>
      <c r="BB24" s="648"/>
      <c r="BC24" s="648"/>
      <c r="BD24" s="648"/>
      <c r="BE24" s="648"/>
      <c r="BF24" s="648"/>
      <c r="BG24" s="648"/>
      <c r="BH24" s="648"/>
      <c r="BI24" s="648"/>
      <c r="BJ24" s="648"/>
      <c r="BK24" s="648"/>
      <c r="BL24" s="648"/>
      <c r="BM24" s="648"/>
      <c r="BN24" s="648"/>
      <c r="BO24" s="648"/>
      <c r="BP24" s="648"/>
      <c r="BQ24" s="648"/>
      <c r="BR24" s="648"/>
      <c r="BS24" s="648"/>
      <c r="BT24" s="648"/>
      <c r="BU24" s="648"/>
      <c r="BV24" s="648"/>
      <c r="BW24" s="648"/>
      <c r="BX24" s="648"/>
      <c r="BY24" s="648"/>
      <c r="BZ24" s="648"/>
      <c r="CA24" s="648"/>
      <c r="CB24" s="648"/>
      <c r="CC24" s="648"/>
      <c r="CD24" s="648"/>
      <c r="CE24" s="648"/>
      <c r="CF24" s="648"/>
      <c r="CG24" s="648"/>
      <c r="CH24" s="648"/>
      <c r="CI24" s="648"/>
      <c r="CJ24" s="648"/>
      <c r="CK24" s="648"/>
      <c r="CL24" s="648"/>
      <c r="CM24" s="648"/>
      <c r="CN24" s="648"/>
      <c r="CO24" s="648"/>
      <c r="CP24" s="648"/>
      <c r="CQ24" s="648"/>
      <c r="CR24" s="648"/>
      <c r="CS24" s="648"/>
      <c r="CT24" s="648"/>
      <c r="CU24" s="648"/>
      <c r="CV24" s="648"/>
      <c r="CW24" s="648"/>
    </row>
    <row r="25" spans="1:101">
      <c r="A25" s="670" t="s">
        <v>999</v>
      </c>
      <c r="B25" s="671" t="s">
        <v>999</v>
      </c>
      <c r="C25" s="672" t="s">
        <v>999</v>
      </c>
      <c r="D25" s="673">
        <v>0</v>
      </c>
      <c r="E25" s="673">
        <v>0</v>
      </c>
      <c r="F25" s="673">
        <v>0</v>
      </c>
      <c r="G25" s="673">
        <v>0</v>
      </c>
      <c r="H25" s="673">
        <v>0</v>
      </c>
      <c r="I25" s="673">
        <v>0</v>
      </c>
      <c r="J25" s="673">
        <v>0</v>
      </c>
      <c r="K25" s="673">
        <v>0</v>
      </c>
      <c r="L25" s="673">
        <v>0</v>
      </c>
      <c r="M25" s="673">
        <v>0</v>
      </c>
      <c r="N25" s="673">
        <v>0</v>
      </c>
      <c r="O25" s="673">
        <v>0</v>
      </c>
      <c r="P25" s="674">
        <v>0</v>
      </c>
      <c r="Q25" s="648"/>
      <c r="R25" s="648"/>
      <c r="S25" s="648"/>
      <c r="T25" s="648"/>
      <c r="U25" s="648"/>
      <c r="V25" s="648"/>
      <c r="W25" s="648"/>
      <c r="X25" s="648"/>
      <c r="Y25" s="648"/>
      <c r="Z25" s="648"/>
      <c r="AA25" s="648"/>
      <c r="AB25" s="648"/>
      <c r="AC25" s="648"/>
      <c r="AD25" s="648"/>
      <c r="AE25" s="648"/>
      <c r="AF25" s="648"/>
      <c r="AG25" s="648"/>
      <c r="AH25" s="648"/>
      <c r="AI25" s="648"/>
      <c r="AJ25" s="648"/>
      <c r="AK25" s="648"/>
      <c r="AL25" s="648"/>
      <c r="AM25" s="648"/>
      <c r="AN25" s="648"/>
      <c r="AO25" s="648"/>
      <c r="AP25" s="648"/>
      <c r="AQ25" s="648"/>
      <c r="AR25" s="648"/>
      <c r="AS25" s="648"/>
      <c r="AT25" s="648"/>
      <c r="AU25" s="648"/>
      <c r="AV25" s="648"/>
      <c r="AW25" s="648"/>
      <c r="AX25" s="648"/>
      <c r="AY25" s="648"/>
      <c r="AZ25" s="648"/>
      <c r="BA25" s="648"/>
      <c r="BB25" s="648"/>
      <c r="BC25" s="648"/>
      <c r="BD25" s="648"/>
      <c r="BE25" s="648"/>
      <c r="BF25" s="648"/>
      <c r="BG25" s="648"/>
      <c r="BH25" s="648"/>
      <c r="BI25" s="648"/>
      <c r="BJ25" s="648"/>
      <c r="BK25" s="648"/>
      <c r="BL25" s="648"/>
      <c r="BM25" s="648"/>
      <c r="BN25" s="648"/>
      <c r="BO25" s="648"/>
      <c r="BP25" s="648"/>
      <c r="BQ25" s="648"/>
      <c r="BR25" s="648"/>
      <c r="BS25" s="648"/>
      <c r="BT25" s="648"/>
      <c r="BU25" s="648"/>
      <c r="BV25" s="648"/>
      <c r="BW25" s="648"/>
      <c r="BX25" s="648"/>
      <c r="BY25" s="648"/>
      <c r="BZ25" s="648"/>
      <c r="CA25" s="648"/>
      <c r="CB25" s="648"/>
      <c r="CC25" s="648"/>
      <c r="CD25" s="648"/>
      <c r="CE25" s="648"/>
      <c r="CF25" s="648"/>
      <c r="CG25" s="648"/>
      <c r="CH25" s="648"/>
      <c r="CI25" s="648"/>
      <c r="CJ25" s="648"/>
      <c r="CK25" s="648"/>
      <c r="CL25" s="648"/>
      <c r="CM25" s="648"/>
      <c r="CN25" s="648"/>
      <c r="CO25" s="648"/>
      <c r="CP25" s="648"/>
      <c r="CQ25" s="648"/>
      <c r="CR25" s="648"/>
      <c r="CS25" s="648"/>
      <c r="CT25" s="648"/>
      <c r="CU25" s="648"/>
      <c r="CV25" s="648"/>
      <c r="CW25" s="648"/>
    </row>
    <row r="26" spans="1:101" s="680" customFormat="1">
      <c r="A26" s="675">
        <v>4</v>
      </c>
      <c r="B26" s="676" t="s">
        <v>1002</v>
      </c>
      <c r="C26" s="677">
        <f>AVERAGE(D26:P26)</f>
        <v>21039867.522163752</v>
      </c>
      <c r="D26" s="677">
        <f>SUM(D21:D25)</f>
        <v>19289036.570308749</v>
      </c>
      <c r="E26" s="677">
        <f t="shared" ref="E26:P26" si="3">SUM(E21:E25)</f>
        <v>19580841.728951249</v>
      </c>
      <c r="F26" s="677">
        <f t="shared" si="3"/>
        <v>19872646.88759375</v>
      </c>
      <c r="G26" s="677">
        <f t="shared" si="3"/>
        <v>20164452.046236251</v>
      </c>
      <c r="H26" s="677">
        <f t="shared" si="3"/>
        <v>20456257.204878751</v>
      </c>
      <c r="I26" s="677">
        <f t="shared" si="3"/>
        <v>20748062.363521252</v>
      </c>
      <c r="J26" s="677">
        <f t="shared" si="3"/>
        <v>21039867.522163752</v>
      </c>
      <c r="K26" s="677">
        <f t="shared" si="3"/>
        <v>21331672.680806253</v>
      </c>
      <c r="L26" s="677">
        <f t="shared" si="3"/>
        <v>21623477.839448754</v>
      </c>
      <c r="M26" s="677">
        <f t="shared" si="3"/>
        <v>21915282.998091254</v>
      </c>
      <c r="N26" s="677">
        <f t="shared" si="3"/>
        <v>22207088.156733755</v>
      </c>
      <c r="O26" s="677">
        <f t="shared" si="3"/>
        <v>22498893.315376256</v>
      </c>
      <c r="P26" s="678">
        <f t="shared" si="3"/>
        <v>22790698.474018756</v>
      </c>
      <c r="Q26" s="683"/>
      <c r="R26" s="683"/>
      <c r="S26" s="683"/>
      <c r="T26" s="683"/>
      <c r="U26" s="683"/>
      <c r="V26" s="683"/>
      <c r="W26" s="683"/>
      <c r="X26" s="683"/>
      <c r="Y26" s="683"/>
      <c r="Z26" s="683"/>
      <c r="AA26" s="683"/>
      <c r="AB26" s="683"/>
      <c r="AC26" s="683"/>
      <c r="AD26" s="683"/>
      <c r="AE26" s="683"/>
      <c r="AF26" s="683"/>
      <c r="AG26" s="683"/>
      <c r="AH26" s="683"/>
      <c r="AI26" s="683"/>
      <c r="AJ26" s="683"/>
      <c r="AK26" s="683"/>
      <c r="AL26" s="683"/>
      <c r="AM26" s="683"/>
      <c r="AN26" s="683"/>
      <c r="AO26" s="683"/>
      <c r="AP26" s="683"/>
      <c r="AQ26" s="683"/>
      <c r="AR26" s="683"/>
      <c r="AS26" s="683"/>
      <c r="AT26" s="683"/>
      <c r="AU26" s="683"/>
      <c r="AV26" s="683"/>
      <c r="AW26" s="683"/>
      <c r="AX26" s="683"/>
      <c r="AY26" s="683"/>
      <c r="AZ26" s="683"/>
      <c r="BA26" s="683"/>
      <c r="BB26" s="683"/>
      <c r="BC26" s="683"/>
      <c r="BD26" s="683"/>
      <c r="BE26" s="683"/>
      <c r="BF26" s="683"/>
      <c r="BG26" s="683"/>
      <c r="BH26" s="683"/>
      <c r="BI26" s="683"/>
      <c r="BJ26" s="683"/>
      <c r="BK26" s="683"/>
      <c r="BL26" s="683"/>
      <c r="BM26" s="683"/>
      <c r="BN26" s="683"/>
      <c r="BO26" s="683"/>
      <c r="BP26" s="683"/>
      <c r="BQ26" s="683"/>
      <c r="BR26" s="683"/>
      <c r="BS26" s="683"/>
      <c r="BT26" s="683"/>
      <c r="BU26" s="683"/>
      <c r="BV26" s="683"/>
      <c r="BW26" s="683"/>
      <c r="BX26" s="683"/>
      <c r="BY26" s="683"/>
      <c r="BZ26" s="683"/>
      <c r="CA26" s="683"/>
      <c r="CB26" s="683"/>
      <c r="CC26" s="683"/>
      <c r="CD26" s="683"/>
      <c r="CE26" s="683"/>
      <c r="CF26" s="683"/>
      <c r="CG26" s="683"/>
      <c r="CH26" s="683"/>
      <c r="CI26" s="683"/>
      <c r="CJ26" s="683"/>
      <c r="CK26" s="683"/>
      <c r="CL26" s="683"/>
      <c r="CM26" s="683"/>
      <c r="CN26" s="683"/>
      <c r="CO26" s="683"/>
      <c r="CP26" s="683"/>
      <c r="CQ26" s="683"/>
      <c r="CR26" s="683"/>
      <c r="CS26" s="683"/>
      <c r="CT26" s="683"/>
      <c r="CU26" s="683"/>
      <c r="CV26" s="683"/>
      <c r="CW26" s="683"/>
    </row>
    <row r="27" spans="1:101" s="680" customFormat="1">
      <c r="A27" s="679"/>
      <c r="C27" s="681"/>
      <c r="D27" s="681"/>
      <c r="E27" s="681"/>
      <c r="F27" s="681"/>
      <c r="G27" s="681"/>
      <c r="H27" s="681"/>
      <c r="I27" s="681"/>
      <c r="J27" s="681"/>
      <c r="K27" s="681"/>
      <c r="L27" s="681"/>
      <c r="M27" s="681"/>
      <c r="N27" s="681"/>
      <c r="O27" s="681"/>
      <c r="P27" s="681"/>
      <c r="Q27" s="683"/>
      <c r="R27" s="683"/>
      <c r="S27" s="683"/>
      <c r="T27" s="683"/>
      <c r="U27" s="683"/>
      <c r="V27" s="683"/>
      <c r="W27" s="683"/>
      <c r="X27" s="683"/>
      <c r="Y27" s="683"/>
      <c r="Z27" s="683"/>
      <c r="AA27" s="683"/>
      <c r="AB27" s="683"/>
      <c r="AC27" s="683"/>
      <c r="AD27" s="683"/>
      <c r="AE27" s="683"/>
      <c r="AF27" s="683"/>
      <c r="AG27" s="683"/>
      <c r="AH27" s="683"/>
      <c r="AI27" s="683"/>
      <c r="AJ27" s="683"/>
      <c r="AK27" s="683"/>
      <c r="AL27" s="683"/>
      <c r="AM27" s="683"/>
      <c r="AN27" s="683"/>
      <c r="AO27" s="683"/>
      <c r="AP27" s="683"/>
      <c r="AQ27" s="683"/>
      <c r="AR27" s="683"/>
      <c r="AS27" s="683"/>
      <c r="AT27" s="683"/>
      <c r="AU27" s="683"/>
      <c r="AV27" s="683"/>
      <c r="AW27" s="683"/>
      <c r="AX27" s="683"/>
      <c r="AY27" s="683"/>
      <c r="AZ27" s="683"/>
      <c r="BA27" s="683"/>
      <c r="BB27" s="683"/>
      <c r="BC27" s="683"/>
      <c r="BD27" s="683"/>
      <c r="BE27" s="683"/>
      <c r="BF27" s="683"/>
      <c r="BG27" s="683"/>
      <c r="BH27" s="683"/>
      <c r="BI27" s="683"/>
      <c r="BJ27" s="683"/>
      <c r="BK27" s="683"/>
      <c r="BL27" s="683"/>
      <c r="BM27" s="683"/>
      <c r="BN27" s="683"/>
      <c r="BO27" s="683"/>
      <c r="BP27" s="683"/>
      <c r="BQ27" s="683"/>
      <c r="BR27" s="683"/>
      <c r="BS27" s="683"/>
      <c r="BT27" s="683"/>
      <c r="BU27" s="683"/>
      <c r="BV27" s="683"/>
      <c r="BW27" s="683"/>
      <c r="BX27" s="683"/>
      <c r="BY27" s="683"/>
      <c r="BZ27" s="683"/>
      <c r="CA27" s="683"/>
      <c r="CB27" s="683"/>
      <c r="CC27" s="683"/>
      <c r="CD27" s="683"/>
      <c r="CE27" s="683"/>
      <c r="CF27" s="683"/>
      <c r="CG27" s="683"/>
      <c r="CH27" s="683"/>
      <c r="CI27" s="683"/>
      <c r="CJ27" s="683"/>
      <c r="CK27" s="683"/>
      <c r="CL27" s="683"/>
      <c r="CM27" s="683"/>
      <c r="CN27" s="683"/>
      <c r="CO27" s="683"/>
      <c r="CP27" s="683"/>
      <c r="CQ27" s="683"/>
      <c r="CR27" s="683"/>
      <c r="CS27" s="683"/>
      <c r="CT27" s="683"/>
      <c r="CU27" s="683"/>
      <c r="CV27" s="683"/>
      <c r="CW27" s="683"/>
    </row>
    <row r="28" spans="1:101" ht="12.75" customHeight="1">
      <c r="B28" s="654" t="s">
        <v>392</v>
      </c>
      <c r="C28" s="654" t="s">
        <v>393</v>
      </c>
      <c r="J28" s="648"/>
      <c r="K28" s="648"/>
      <c r="L28" s="648"/>
      <c r="M28" s="648"/>
      <c r="N28" s="648"/>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48"/>
      <c r="AM28" s="648"/>
      <c r="AN28" s="648"/>
      <c r="AO28" s="648"/>
      <c r="AP28" s="648"/>
      <c r="AQ28" s="648"/>
      <c r="AR28" s="648"/>
      <c r="AS28" s="648"/>
      <c r="AT28" s="648"/>
      <c r="AU28" s="648"/>
      <c r="AV28" s="648"/>
      <c r="AW28" s="648"/>
      <c r="AX28" s="648"/>
      <c r="AY28" s="648"/>
      <c r="AZ28" s="648"/>
      <c r="BA28" s="648"/>
      <c r="BB28" s="648"/>
      <c r="BC28" s="648"/>
      <c r="BD28" s="648"/>
      <c r="BE28" s="648"/>
      <c r="BF28" s="648"/>
      <c r="BG28" s="648"/>
      <c r="BH28" s="648"/>
      <c r="BI28" s="648"/>
      <c r="BJ28" s="648"/>
      <c r="BK28" s="648"/>
      <c r="BL28" s="648"/>
      <c r="BM28" s="648"/>
      <c r="BN28" s="648"/>
      <c r="BO28" s="648"/>
      <c r="BP28" s="648"/>
      <c r="BQ28" s="648"/>
      <c r="BR28" s="648"/>
      <c r="BS28" s="648"/>
      <c r="BT28" s="648"/>
      <c r="BU28" s="648"/>
      <c r="BV28" s="648"/>
      <c r="BW28" s="648"/>
      <c r="BX28" s="648"/>
      <c r="BY28" s="648"/>
      <c r="BZ28" s="648"/>
      <c r="CA28" s="648"/>
      <c r="CB28" s="648"/>
      <c r="CC28" s="648"/>
      <c r="CD28" s="648"/>
      <c r="CE28" s="648"/>
      <c r="CF28" s="648"/>
      <c r="CG28" s="648"/>
      <c r="CH28" s="648"/>
      <c r="CI28" s="648"/>
      <c r="CJ28" s="648"/>
      <c r="CK28" s="648"/>
      <c r="CL28" s="648"/>
      <c r="CM28" s="648"/>
      <c r="CN28" s="648"/>
      <c r="CO28" s="648"/>
      <c r="CP28" s="648"/>
      <c r="CQ28" s="648"/>
      <c r="CR28" s="648"/>
      <c r="CS28" s="648"/>
      <c r="CT28" s="648"/>
      <c r="CU28" s="648"/>
      <c r="CV28" s="648"/>
      <c r="CW28" s="648"/>
    </row>
    <row r="29" spans="1:101" ht="38.25">
      <c r="A29" s="655" t="s">
        <v>406</v>
      </c>
      <c r="B29" s="656" t="s">
        <v>534</v>
      </c>
      <c r="C29" s="687" t="s">
        <v>1003</v>
      </c>
      <c r="D29" s="688"/>
      <c r="E29" s="689"/>
      <c r="F29" s="688"/>
      <c r="G29" s="688"/>
      <c r="H29" s="688"/>
      <c r="I29" s="688"/>
      <c r="J29" s="688"/>
      <c r="K29" s="688"/>
      <c r="L29" s="688"/>
      <c r="M29" s="688"/>
      <c r="N29" s="688"/>
      <c r="O29" s="688"/>
      <c r="P29" s="688"/>
      <c r="Q29" s="648"/>
      <c r="R29" s="648"/>
      <c r="S29" s="648"/>
      <c r="T29" s="648"/>
      <c r="U29" s="648"/>
      <c r="V29" s="648"/>
      <c r="W29" s="648"/>
      <c r="X29" s="648"/>
      <c r="Y29" s="648"/>
      <c r="Z29" s="648"/>
      <c r="AA29" s="648"/>
      <c r="AB29" s="648"/>
      <c r="AC29" s="648"/>
      <c r="AD29" s="648"/>
      <c r="AE29" s="648"/>
      <c r="AF29" s="648"/>
      <c r="AG29" s="648"/>
      <c r="AH29" s="648"/>
      <c r="AI29" s="648"/>
      <c r="AJ29" s="648"/>
      <c r="AK29" s="648"/>
      <c r="AL29" s="648"/>
      <c r="AM29" s="648"/>
      <c r="AN29" s="648"/>
      <c r="AO29" s="648"/>
      <c r="AP29" s="648"/>
      <c r="AQ29" s="648"/>
      <c r="AR29" s="648"/>
      <c r="AS29" s="648"/>
      <c r="AT29" s="648"/>
      <c r="AU29" s="648"/>
      <c r="AV29" s="648"/>
      <c r="AW29" s="648"/>
      <c r="AX29" s="648"/>
      <c r="AY29" s="648"/>
      <c r="AZ29" s="648"/>
      <c r="BA29" s="648"/>
      <c r="BB29" s="648"/>
      <c r="BC29" s="648"/>
      <c r="BD29" s="648"/>
      <c r="BE29" s="648"/>
      <c r="BF29" s="648"/>
      <c r="BG29" s="648"/>
      <c r="BH29" s="648"/>
      <c r="BI29" s="648"/>
      <c r="BJ29" s="648"/>
      <c r="BK29" s="648"/>
      <c r="BL29" s="648"/>
      <c r="BM29" s="648"/>
      <c r="BN29" s="648"/>
      <c r="BO29" s="648"/>
      <c r="BP29" s="648"/>
      <c r="BQ29" s="648"/>
      <c r="BR29" s="648"/>
      <c r="BS29" s="648"/>
      <c r="BT29" s="648"/>
      <c r="BU29" s="648"/>
      <c r="BV29" s="648"/>
      <c r="BW29" s="648"/>
      <c r="BX29" s="648"/>
      <c r="BY29" s="648"/>
      <c r="BZ29" s="648"/>
      <c r="CA29" s="648"/>
      <c r="CB29" s="648"/>
      <c r="CC29" s="648"/>
      <c r="CD29" s="648"/>
      <c r="CE29" s="648"/>
      <c r="CF29" s="648"/>
      <c r="CG29" s="648"/>
      <c r="CH29" s="648"/>
      <c r="CI29" s="648"/>
      <c r="CJ29" s="648"/>
      <c r="CK29" s="648"/>
      <c r="CL29" s="648"/>
      <c r="CM29" s="648"/>
      <c r="CN29" s="648"/>
      <c r="CO29" s="648"/>
      <c r="CP29" s="648"/>
      <c r="CQ29" s="648"/>
      <c r="CR29" s="648"/>
      <c r="CS29" s="648"/>
      <c r="CT29" s="648"/>
      <c r="CU29" s="648"/>
      <c r="CV29" s="648"/>
      <c r="CW29" s="648"/>
    </row>
    <row r="30" spans="1:101">
      <c r="A30" s="690"/>
      <c r="B30" s="660"/>
      <c r="C30" s="691" t="s">
        <v>996</v>
      </c>
      <c r="D30" s="692"/>
      <c r="E30" s="692"/>
      <c r="F30" s="692"/>
      <c r="G30" s="692"/>
      <c r="H30" s="692"/>
      <c r="I30" s="692"/>
      <c r="J30" s="693"/>
      <c r="K30" s="693"/>
      <c r="L30" s="693"/>
      <c r="M30" s="693"/>
      <c r="N30" s="693"/>
      <c r="O30" s="693"/>
      <c r="P30" s="693"/>
      <c r="Q30" s="648"/>
      <c r="R30" s="648"/>
      <c r="S30" s="648"/>
      <c r="T30" s="648"/>
      <c r="U30" s="648"/>
      <c r="V30" s="648"/>
      <c r="W30" s="648"/>
      <c r="X30" s="648"/>
      <c r="Y30" s="648"/>
      <c r="Z30" s="648"/>
      <c r="AA30" s="648"/>
      <c r="AB30" s="648"/>
      <c r="AC30" s="648"/>
      <c r="AD30" s="648"/>
      <c r="AE30" s="648"/>
      <c r="AF30" s="648"/>
      <c r="AG30" s="648"/>
      <c r="AH30" s="648"/>
      <c r="AI30" s="648"/>
      <c r="AJ30" s="648"/>
      <c r="AK30" s="648"/>
      <c r="AL30" s="648"/>
      <c r="AM30" s="648"/>
      <c r="AN30" s="648"/>
      <c r="AO30" s="648"/>
      <c r="AP30" s="648"/>
      <c r="AQ30" s="648"/>
      <c r="AR30" s="648"/>
      <c r="AS30" s="648"/>
      <c r="AT30" s="648"/>
      <c r="AU30" s="648"/>
      <c r="AV30" s="648"/>
      <c r="AW30" s="648"/>
      <c r="AX30" s="648"/>
      <c r="AY30" s="648"/>
      <c r="AZ30" s="648"/>
      <c r="BA30" s="648"/>
      <c r="BB30" s="648"/>
      <c r="BC30" s="648"/>
      <c r="BD30" s="648"/>
      <c r="BE30" s="648"/>
      <c r="BF30" s="648"/>
      <c r="BG30" s="648"/>
      <c r="BH30" s="648"/>
      <c r="BI30" s="648"/>
      <c r="BJ30" s="648"/>
      <c r="BK30" s="648"/>
      <c r="BL30" s="648"/>
      <c r="BM30" s="648"/>
      <c r="BN30" s="648"/>
      <c r="BO30" s="648"/>
      <c r="BP30" s="648"/>
      <c r="BQ30" s="648"/>
      <c r="BR30" s="648"/>
      <c r="BS30" s="648"/>
      <c r="BT30" s="648"/>
      <c r="BU30" s="648"/>
      <c r="BV30" s="648"/>
      <c r="BW30" s="648"/>
      <c r="BX30" s="648"/>
      <c r="BY30" s="648"/>
      <c r="BZ30" s="648"/>
      <c r="CA30" s="648"/>
      <c r="CB30" s="648"/>
      <c r="CC30" s="648"/>
      <c r="CD30" s="648"/>
      <c r="CE30" s="648"/>
      <c r="CF30" s="648"/>
      <c r="CG30" s="648"/>
      <c r="CH30" s="648"/>
      <c r="CI30" s="648"/>
      <c r="CJ30" s="648"/>
      <c r="CK30" s="648"/>
      <c r="CL30" s="648"/>
      <c r="CM30" s="648"/>
      <c r="CN30" s="648"/>
      <c r="CO30" s="648"/>
      <c r="CP30" s="648"/>
      <c r="CQ30" s="648"/>
      <c r="CR30" s="648"/>
      <c r="CS30" s="648"/>
      <c r="CT30" s="648"/>
      <c r="CU30" s="648"/>
      <c r="CV30" s="648"/>
      <c r="CW30" s="648"/>
    </row>
    <row r="31" spans="1:101">
      <c r="A31" s="662" t="s">
        <v>1012</v>
      </c>
      <c r="B31" s="663" t="s">
        <v>1087</v>
      </c>
      <c r="C31" s="694">
        <f>C11-C21</f>
        <v>139875959.08783633</v>
      </c>
      <c r="D31" s="668"/>
      <c r="E31" s="668"/>
      <c r="F31" s="668"/>
      <c r="G31" s="668"/>
      <c r="H31" s="668"/>
      <c r="I31" s="668"/>
      <c r="J31" s="668"/>
      <c r="K31" s="668"/>
      <c r="L31" s="668"/>
      <c r="M31" s="668"/>
      <c r="N31" s="668"/>
      <c r="O31" s="668"/>
      <c r="P31" s="668"/>
      <c r="Q31" s="648"/>
      <c r="R31" s="648"/>
      <c r="S31" s="648"/>
      <c r="T31" s="648"/>
      <c r="U31" s="648"/>
      <c r="V31" s="648"/>
      <c r="W31" s="648"/>
      <c r="X31" s="648"/>
      <c r="Y31" s="648"/>
      <c r="Z31" s="648"/>
      <c r="AA31" s="648"/>
      <c r="AB31" s="648"/>
      <c r="AC31" s="648"/>
      <c r="AD31" s="648"/>
      <c r="AE31" s="648"/>
      <c r="AF31" s="648"/>
      <c r="AG31" s="648"/>
      <c r="AH31" s="648"/>
      <c r="AI31" s="648"/>
      <c r="AJ31" s="648"/>
      <c r="AK31" s="648"/>
      <c r="AL31" s="648"/>
      <c r="AM31" s="648"/>
      <c r="AN31" s="648"/>
      <c r="AO31" s="648"/>
      <c r="AP31" s="648"/>
      <c r="AQ31" s="648"/>
      <c r="AR31" s="648"/>
      <c r="AS31" s="648"/>
      <c r="AT31" s="648"/>
      <c r="AU31" s="648"/>
      <c r="AV31" s="648"/>
      <c r="AW31" s="648"/>
      <c r="AX31" s="648"/>
      <c r="AY31" s="648"/>
      <c r="AZ31" s="648"/>
      <c r="BA31" s="648"/>
      <c r="BB31" s="648"/>
      <c r="BC31" s="648"/>
      <c r="BD31" s="648"/>
      <c r="BE31" s="648"/>
      <c r="BF31" s="648"/>
      <c r="BG31" s="648"/>
      <c r="BH31" s="648"/>
      <c r="BI31" s="648"/>
      <c r="BJ31" s="648"/>
      <c r="BK31" s="648"/>
      <c r="BL31" s="648"/>
      <c r="BM31" s="648"/>
      <c r="BN31" s="648"/>
      <c r="BO31" s="648"/>
      <c r="BP31" s="648"/>
      <c r="BQ31" s="648"/>
      <c r="BR31" s="648"/>
      <c r="BS31" s="648"/>
      <c r="BT31" s="648"/>
      <c r="BU31" s="648"/>
      <c r="BV31" s="648"/>
      <c r="BW31" s="648"/>
      <c r="BX31" s="648"/>
      <c r="BY31" s="648"/>
      <c r="BZ31" s="648"/>
      <c r="CA31" s="648"/>
      <c r="CB31" s="648"/>
      <c r="CC31" s="648"/>
      <c r="CD31" s="648"/>
      <c r="CE31" s="648"/>
      <c r="CF31" s="648"/>
      <c r="CG31" s="648"/>
      <c r="CH31" s="648"/>
      <c r="CI31" s="648"/>
      <c r="CJ31" s="648"/>
      <c r="CK31" s="648"/>
      <c r="CL31" s="648"/>
      <c r="CM31" s="648"/>
      <c r="CN31" s="648"/>
      <c r="CO31" s="648"/>
      <c r="CP31" s="648"/>
      <c r="CQ31" s="648"/>
      <c r="CR31" s="648"/>
      <c r="CS31" s="648"/>
      <c r="CT31" s="648"/>
      <c r="CU31" s="648"/>
      <c r="CV31" s="648"/>
      <c r="CW31" s="648"/>
    </row>
    <row r="32" spans="1:101">
      <c r="A32" s="666" t="s">
        <v>1013</v>
      </c>
      <c r="B32" s="667"/>
      <c r="C32" s="695">
        <f>C12-C22</f>
        <v>0</v>
      </c>
      <c r="D32" s="668"/>
      <c r="E32" s="668"/>
      <c r="F32" s="668"/>
      <c r="G32" s="668"/>
      <c r="H32" s="668"/>
      <c r="I32" s="668"/>
      <c r="J32" s="668"/>
      <c r="K32" s="668"/>
      <c r="L32" s="668"/>
      <c r="M32" s="668"/>
      <c r="N32" s="668"/>
      <c r="O32" s="668"/>
      <c r="P32" s="668"/>
      <c r="Q32" s="648"/>
      <c r="R32" s="648"/>
      <c r="S32" s="648"/>
      <c r="T32" s="648"/>
      <c r="U32" s="648"/>
      <c r="V32" s="648"/>
      <c r="W32" s="648"/>
      <c r="X32" s="648"/>
      <c r="Y32" s="648"/>
      <c r="Z32" s="648"/>
      <c r="AA32" s="648"/>
      <c r="AB32" s="648"/>
      <c r="AC32" s="648"/>
      <c r="AD32" s="648"/>
      <c r="AE32" s="648"/>
      <c r="AF32" s="648"/>
      <c r="AG32" s="648"/>
      <c r="AH32" s="648"/>
      <c r="AI32" s="648"/>
      <c r="AJ32" s="648"/>
      <c r="AK32" s="648"/>
      <c r="AL32" s="648"/>
      <c r="AM32" s="648"/>
      <c r="AN32" s="648"/>
      <c r="AO32" s="648"/>
      <c r="AP32" s="648"/>
      <c r="AQ32" s="648"/>
      <c r="AR32" s="648"/>
      <c r="AS32" s="648"/>
      <c r="AT32" s="648"/>
      <c r="AU32" s="648"/>
      <c r="AV32" s="648"/>
      <c r="AW32" s="648"/>
      <c r="AX32" s="648"/>
      <c r="AY32" s="648"/>
      <c r="AZ32" s="648"/>
      <c r="BA32" s="648"/>
      <c r="BB32" s="648"/>
      <c r="BC32" s="648"/>
      <c r="BD32" s="648"/>
      <c r="BE32" s="648"/>
      <c r="BF32" s="648"/>
      <c r="BG32" s="648"/>
      <c r="BH32" s="648"/>
      <c r="BI32" s="648"/>
      <c r="BJ32" s="648"/>
      <c r="BK32" s="648"/>
      <c r="BL32" s="648"/>
      <c r="BM32" s="648"/>
      <c r="BN32" s="648"/>
      <c r="BO32" s="648"/>
      <c r="BP32" s="648"/>
      <c r="BQ32" s="648"/>
      <c r="BR32" s="648"/>
      <c r="BS32" s="648"/>
      <c r="BT32" s="648"/>
      <c r="BU32" s="648"/>
      <c r="BV32" s="648"/>
      <c r="BW32" s="648"/>
      <c r="BX32" s="648"/>
      <c r="BY32" s="648"/>
      <c r="BZ32" s="648"/>
      <c r="CA32" s="648"/>
      <c r="CB32" s="648"/>
      <c r="CC32" s="648"/>
      <c r="CD32" s="648"/>
      <c r="CE32" s="648"/>
      <c r="CF32" s="648"/>
      <c r="CG32" s="648"/>
      <c r="CH32" s="648"/>
      <c r="CI32" s="648"/>
      <c r="CJ32" s="648"/>
      <c r="CK32" s="648"/>
      <c r="CL32" s="648"/>
      <c r="CM32" s="648"/>
      <c r="CN32" s="648"/>
      <c r="CO32" s="648"/>
      <c r="CP32" s="648"/>
      <c r="CQ32" s="648"/>
      <c r="CR32" s="648"/>
      <c r="CS32" s="648"/>
      <c r="CT32" s="648"/>
      <c r="CU32" s="648"/>
      <c r="CV32" s="648"/>
      <c r="CW32" s="648"/>
    </row>
    <row r="33" spans="1:101">
      <c r="A33" s="666" t="s">
        <v>1014</v>
      </c>
      <c r="B33" s="667"/>
      <c r="C33" s="695">
        <f>C13-C23</f>
        <v>0</v>
      </c>
      <c r="D33" s="668"/>
      <c r="E33" s="668"/>
      <c r="F33" s="668"/>
      <c r="G33" s="668"/>
      <c r="H33" s="668"/>
      <c r="I33" s="668"/>
      <c r="J33" s="668"/>
      <c r="K33" s="668"/>
      <c r="L33" s="668"/>
      <c r="M33" s="668"/>
      <c r="N33" s="668"/>
      <c r="O33" s="668"/>
      <c r="P33" s="668"/>
      <c r="Q33" s="648"/>
      <c r="R33" s="648"/>
      <c r="S33" s="648"/>
      <c r="T33" s="648"/>
      <c r="U33" s="648"/>
      <c r="V33" s="648"/>
      <c r="W33" s="648"/>
      <c r="X33" s="648"/>
      <c r="Y33" s="648"/>
      <c r="Z33" s="648"/>
      <c r="AA33" s="648"/>
      <c r="AB33" s="648"/>
      <c r="AC33" s="648"/>
      <c r="AD33" s="648"/>
      <c r="AE33" s="648"/>
      <c r="AF33" s="648"/>
      <c r="AG33" s="648"/>
      <c r="AH33" s="648"/>
      <c r="AI33" s="648"/>
      <c r="AJ33" s="648"/>
      <c r="AK33" s="648"/>
      <c r="AL33" s="648"/>
      <c r="AM33" s="648"/>
      <c r="AN33" s="648"/>
      <c r="AO33" s="648"/>
      <c r="AP33" s="648"/>
      <c r="AQ33" s="648"/>
      <c r="AR33" s="648"/>
      <c r="AS33" s="648"/>
      <c r="AT33" s="648"/>
      <c r="AU33" s="648"/>
      <c r="AV33" s="648"/>
      <c r="AW33" s="648"/>
      <c r="AX33" s="648"/>
      <c r="AY33" s="648"/>
      <c r="AZ33" s="648"/>
      <c r="BA33" s="648"/>
      <c r="BB33" s="648"/>
      <c r="BC33" s="648"/>
      <c r="BD33" s="648"/>
      <c r="BE33" s="648"/>
      <c r="BF33" s="648"/>
      <c r="BG33" s="648"/>
      <c r="BH33" s="648"/>
      <c r="BI33" s="648"/>
      <c r="BJ33" s="648"/>
      <c r="BK33" s="648"/>
      <c r="BL33" s="648"/>
      <c r="BM33" s="648"/>
      <c r="BN33" s="648"/>
      <c r="BO33" s="648"/>
      <c r="BP33" s="648"/>
      <c r="BQ33" s="648"/>
      <c r="BR33" s="648"/>
      <c r="BS33" s="648"/>
      <c r="BT33" s="648"/>
      <c r="BU33" s="648"/>
      <c r="BV33" s="648"/>
      <c r="BW33" s="648"/>
      <c r="BX33" s="648"/>
      <c r="BY33" s="648"/>
      <c r="BZ33" s="648"/>
      <c r="CA33" s="648"/>
      <c r="CB33" s="648"/>
      <c r="CC33" s="648"/>
      <c r="CD33" s="648"/>
      <c r="CE33" s="648"/>
      <c r="CF33" s="648"/>
      <c r="CG33" s="648"/>
      <c r="CH33" s="648"/>
      <c r="CI33" s="648"/>
      <c r="CJ33" s="648"/>
      <c r="CK33" s="648"/>
      <c r="CL33" s="648"/>
      <c r="CM33" s="648"/>
      <c r="CN33" s="648"/>
      <c r="CO33" s="648"/>
      <c r="CP33" s="648"/>
      <c r="CQ33" s="648"/>
      <c r="CR33" s="648"/>
      <c r="CS33" s="648"/>
      <c r="CT33" s="648"/>
      <c r="CU33" s="648"/>
      <c r="CV33" s="648"/>
      <c r="CW33" s="648"/>
    </row>
    <row r="34" spans="1:101">
      <c r="A34" s="684" t="s">
        <v>1015</v>
      </c>
      <c r="B34" s="667"/>
      <c r="C34" s="695">
        <f>C14-C24</f>
        <v>0</v>
      </c>
      <c r="D34" s="668"/>
      <c r="E34" s="668"/>
      <c r="F34" s="668"/>
      <c r="G34" s="668"/>
      <c r="H34" s="668"/>
      <c r="I34" s="668"/>
      <c r="J34" s="668"/>
      <c r="K34" s="668"/>
      <c r="L34" s="668"/>
      <c r="M34" s="668"/>
      <c r="N34" s="668"/>
      <c r="O34" s="668"/>
      <c r="P34" s="668"/>
      <c r="Q34" s="648"/>
      <c r="R34" s="648"/>
      <c r="S34" s="648"/>
      <c r="T34" s="648"/>
      <c r="U34" s="648"/>
      <c r="V34" s="648"/>
      <c r="W34" s="648"/>
      <c r="X34" s="648"/>
      <c r="Y34" s="648"/>
      <c r="Z34" s="648"/>
      <c r="AA34" s="648"/>
      <c r="AB34" s="648"/>
      <c r="AC34" s="648"/>
      <c r="AD34" s="648"/>
      <c r="AE34" s="648"/>
      <c r="AF34" s="648"/>
      <c r="AG34" s="648"/>
      <c r="AH34" s="648"/>
      <c r="AI34" s="648"/>
      <c r="AJ34" s="648"/>
      <c r="AK34" s="648"/>
      <c r="AL34" s="648"/>
      <c r="AM34" s="648"/>
      <c r="AN34" s="648"/>
      <c r="AO34" s="648"/>
      <c r="AP34" s="648"/>
      <c r="AQ34" s="648"/>
      <c r="AR34" s="648"/>
      <c r="AS34" s="648"/>
      <c r="AT34" s="648"/>
      <c r="AU34" s="648"/>
      <c r="AV34" s="648"/>
      <c r="AW34" s="648"/>
      <c r="AX34" s="648"/>
      <c r="AY34" s="648"/>
      <c r="AZ34" s="648"/>
      <c r="BA34" s="648"/>
      <c r="BB34" s="648"/>
      <c r="BC34" s="648"/>
      <c r="BD34" s="648"/>
      <c r="BE34" s="648"/>
      <c r="BF34" s="648"/>
      <c r="BG34" s="648"/>
      <c r="BH34" s="648"/>
      <c r="BI34" s="648"/>
      <c r="BJ34" s="648"/>
      <c r="BK34" s="648"/>
      <c r="BL34" s="648"/>
      <c r="BM34" s="648"/>
      <c r="BN34" s="648"/>
      <c r="BO34" s="648"/>
      <c r="BP34" s="648"/>
      <c r="BQ34" s="648"/>
      <c r="BR34" s="648"/>
      <c r="BS34" s="648"/>
      <c r="BT34" s="648"/>
      <c r="BU34" s="648"/>
      <c r="BV34" s="648"/>
      <c r="BW34" s="648"/>
      <c r="BX34" s="648"/>
      <c r="BY34" s="648"/>
      <c r="BZ34" s="648"/>
      <c r="CA34" s="648"/>
      <c r="CB34" s="648"/>
      <c r="CC34" s="648"/>
      <c r="CD34" s="648"/>
      <c r="CE34" s="648"/>
      <c r="CF34" s="648"/>
      <c r="CG34" s="648"/>
      <c r="CH34" s="648"/>
      <c r="CI34" s="648"/>
      <c r="CJ34" s="648"/>
      <c r="CK34" s="648"/>
      <c r="CL34" s="648"/>
      <c r="CM34" s="648"/>
      <c r="CN34" s="648"/>
      <c r="CO34" s="648"/>
      <c r="CP34" s="648"/>
      <c r="CQ34" s="648"/>
      <c r="CR34" s="648"/>
      <c r="CS34" s="648"/>
      <c r="CT34" s="648"/>
      <c r="CU34" s="648"/>
      <c r="CV34" s="648"/>
      <c r="CW34" s="648"/>
    </row>
    <row r="35" spans="1:101">
      <c r="A35" s="685" t="s">
        <v>999</v>
      </c>
      <c r="B35" s="671" t="s">
        <v>999</v>
      </c>
      <c r="C35" s="696" t="s">
        <v>999</v>
      </c>
      <c r="D35" s="668"/>
      <c r="E35" s="668"/>
      <c r="F35" s="668"/>
      <c r="G35" s="668"/>
      <c r="H35" s="668"/>
      <c r="I35" s="668"/>
      <c r="J35" s="668"/>
      <c r="K35" s="668"/>
      <c r="L35" s="668"/>
      <c r="M35" s="668"/>
      <c r="N35" s="668"/>
      <c r="O35" s="668"/>
      <c r="P35" s="668"/>
      <c r="Q35" s="648"/>
      <c r="R35" s="648"/>
      <c r="S35" s="648"/>
      <c r="T35" s="648"/>
      <c r="U35" s="648"/>
      <c r="V35" s="648"/>
      <c r="W35" s="648"/>
      <c r="X35" s="648"/>
      <c r="Y35" s="648"/>
      <c r="Z35" s="648"/>
      <c r="AA35" s="648"/>
      <c r="AB35" s="648"/>
      <c r="AC35" s="648"/>
      <c r="AD35" s="648"/>
      <c r="AE35" s="648"/>
      <c r="AF35" s="648"/>
      <c r="AG35" s="648"/>
      <c r="AH35" s="648"/>
      <c r="AI35" s="648"/>
      <c r="AJ35" s="648"/>
      <c r="AK35" s="648"/>
      <c r="AL35" s="648"/>
      <c r="AM35" s="648"/>
      <c r="AN35" s="648"/>
      <c r="AO35" s="648"/>
      <c r="AP35" s="648"/>
      <c r="AQ35" s="648"/>
      <c r="AR35" s="648"/>
      <c r="AS35" s="648"/>
      <c r="AT35" s="648"/>
      <c r="AU35" s="648"/>
      <c r="AV35" s="648"/>
      <c r="AW35" s="648"/>
      <c r="AX35" s="648"/>
      <c r="AY35" s="648"/>
      <c r="AZ35" s="648"/>
      <c r="BA35" s="648"/>
      <c r="BB35" s="648"/>
      <c r="BC35" s="648"/>
      <c r="BD35" s="648"/>
      <c r="BE35" s="648"/>
      <c r="BF35" s="648"/>
      <c r="BG35" s="648"/>
      <c r="BH35" s="648"/>
      <c r="BI35" s="648"/>
      <c r="BJ35" s="648"/>
      <c r="BK35" s="648"/>
      <c r="BL35" s="648"/>
      <c r="BM35" s="648"/>
      <c r="BN35" s="648"/>
      <c r="BO35" s="648"/>
      <c r="BP35" s="648"/>
      <c r="BQ35" s="648"/>
      <c r="BR35" s="648"/>
      <c r="BS35" s="648"/>
      <c r="BT35" s="648"/>
      <c r="BU35" s="648"/>
      <c r="BV35" s="648"/>
      <c r="BW35" s="648"/>
      <c r="BX35" s="648"/>
      <c r="BY35" s="648"/>
      <c r="BZ35" s="648"/>
      <c r="CA35" s="648"/>
      <c r="CB35" s="648"/>
      <c r="CC35" s="648"/>
      <c r="CD35" s="648"/>
      <c r="CE35" s="648"/>
      <c r="CF35" s="648"/>
      <c r="CG35" s="648"/>
      <c r="CH35" s="648"/>
      <c r="CI35" s="648"/>
      <c r="CJ35" s="648"/>
      <c r="CK35" s="648"/>
      <c r="CL35" s="648"/>
      <c r="CM35" s="648"/>
      <c r="CN35" s="648"/>
      <c r="CO35" s="648"/>
      <c r="CP35" s="648"/>
      <c r="CQ35" s="648"/>
      <c r="CR35" s="648"/>
      <c r="CS35" s="648"/>
      <c r="CT35" s="648"/>
      <c r="CU35" s="648"/>
      <c r="CV35" s="648"/>
      <c r="CW35" s="648"/>
    </row>
    <row r="36" spans="1:101" s="680" customFormat="1">
      <c r="A36" s="675">
        <v>6</v>
      </c>
      <c r="B36" s="676" t="s">
        <v>1004</v>
      </c>
      <c r="C36" s="678">
        <f>SUM(C31:C35)</f>
        <v>139875959.08783633</v>
      </c>
      <c r="D36" s="681" t="s">
        <v>1005</v>
      </c>
      <c r="E36" s="681"/>
      <c r="F36" s="681"/>
      <c r="G36" s="681"/>
      <c r="H36" s="681"/>
      <c r="I36" s="681"/>
      <c r="J36" s="681"/>
      <c r="K36" s="681"/>
      <c r="L36" s="681"/>
      <c r="M36" s="681"/>
      <c r="N36" s="681"/>
      <c r="O36" s="681"/>
      <c r="P36" s="681"/>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3"/>
      <c r="AO36" s="683"/>
      <c r="AP36" s="683"/>
      <c r="AQ36" s="683"/>
      <c r="AR36" s="683"/>
      <c r="AS36" s="683"/>
      <c r="AT36" s="683"/>
      <c r="AU36" s="683"/>
      <c r="AV36" s="683"/>
      <c r="AW36" s="683"/>
      <c r="AX36" s="683"/>
      <c r="AY36" s="683"/>
      <c r="AZ36" s="683"/>
      <c r="BA36" s="683"/>
      <c r="BB36" s="683"/>
      <c r="BC36" s="683"/>
      <c r="BD36" s="683"/>
      <c r="BE36" s="683"/>
      <c r="BF36" s="683"/>
      <c r="BG36" s="683"/>
      <c r="BH36" s="683"/>
      <c r="BI36" s="683"/>
      <c r="BJ36" s="683"/>
      <c r="BK36" s="683"/>
      <c r="BL36" s="683"/>
      <c r="BM36" s="683"/>
      <c r="BN36" s="683"/>
      <c r="BO36" s="683"/>
      <c r="BP36" s="683"/>
      <c r="BQ36" s="683"/>
      <c r="BR36" s="683"/>
      <c r="BS36" s="683"/>
      <c r="BT36" s="683"/>
      <c r="BU36" s="683"/>
      <c r="BV36" s="683"/>
      <c r="BW36" s="683"/>
      <c r="BX36" s="683"/>
      <c r="BY36" s="683"/>
      <c r="BZ36" s="683"/>
      <c r="CA36" s="683"/>
      <c r="CB36" s="683"/>
      <c r="CC36" s="683"/>
      <c r="CD36" s="683"/>
      <c r="CE36" s="683"/>
      <c r="CF36" s="683"/>
      <c r="CG36" s="683"/>
      <c r="CH36" s="683"/>
      <c r="CI36" s="683"/>
      <c r="CJ36" s="683"/>
      <c r="CK36" s="683"/>
      <c r="CL36" s="683"/>
      <c r="CM36" s="683"/>
      <c r="CN36" s="683"/>
      <c r="CO36" s="683"/>
      <c r="CP36" s="683"/>
      <c r="CQ36" s="683"/>
      <c r="CR36" s="683"/>
      <c r="CS36" s="683"/>
      <c r="CT36" s="683"/>
      <c r="CU36" s="683"/>
      <c r="CV36" s="683"/>
      <c r="CW36" s="683"/>
    </row>
    <row r="37" spans="1:101" s="680" customFormat="1">
      <c r="A37" s="686"/>
      <c r="C37" s="681"/>
      <c r="D37" s="681"/>
      <c r="E37" s="681"/>
      <c r="F37" s="681"/>
      <c r="G37" s="681"/>
      <c r="H37" s="681"/>
      <c r="I37" s="681"/>
      <c r="J37" s="681"/>
      <c r="K37" s="681"/>
      <c r="L37" s="681"/>
      <c r="M37" s="681"/>
      <c r="N37" s="681"/>
      <c r="O37" s="681"/>
      <c r="P37" s="681"/>
      <c r="Q37" s="683"/>
      <c r="R37" s="683"/>
      <c r="S37" s="683"/>
      <c r="T37" s="683"/>
      <c r="U37" s="683"/>
      <c r="V37" s="683"/>
      <c r="W37" s="683"/>
      <c r="X37" s="683"/>
      <c r="Y37" s="683"/>
      <c r="Z37" s="683"/>
      <c r="AA37" s="683"/>
      <c r="AB37" s="683"/>
      <c r="AC37" s="683"/>
      <c r="AD37" s="683"/>
      <c r="AE37" s="683"/>
      <c r="AF37" s="683"/>
      <c r="AG37" s="683"/>
      <c r="AH37" s="683"/>
      <c r="AI37" s="683"/>
      <c r="AJ37" s="683"/>
      <c r="AK37" s="683"/>
      <c r="AL37" s="683"/>
      <c r="AM37" s="683"/>
      <c r="AN37" s="683"/>
      <c r="AO37" s="683"/>
      <c r="AP37" s="683"/>
      <c r="AQ37" s="683"/>
      <c r="AR37" s="683"/>
      <c r="AS37" s="683"/>
      <c r="AT37" s="683"/>
      <c r="AU37" s="683"/>
      <c r="AV37" s="683"/>
      <c r="AW37" s="683"/>
      <c r="AX37" s="683"/>
      <c r="AY37" s="683"/>
      <c r="AZ37" s="683"/>
      <c r="BA37" s="683"/>
      <c r="BB37" s="683"/>
      <c r="BC37" s="683"/>
      <c r="BD37" s="683"/>
      <c r="BE37" s="683"/>
      <c r="BF37" s="683"/>
      <c r="BG37" s="683"/>
      <c r="BH37" s="683"/>
      <c r="BI37" s="683"/>
      <c r="BJ37" s="683"/>
      <c r="BK37" s="683"/>
      <c r="BL37" s="683"/>
      <c r="BM37" s="683"/>
      <c r="BN37" s="683"/>
      <c r="BO37" s="683"/>
      <c r="BP37" s="683"/>
      <c r="BQ37" s="683"/>
      <c r="BR37" s="683"/>
      <c r="BS37" s="683"/>
      <c r="BT37" s="683"/>
      <c r="BU37" s="683"/>
      <c r="BV37" s="683"/>
      <c r="BW37" s="683"/>
      <c r="BX37" s="683"/>
      <c r="BY37" s="683"/>
      <c r="BZ37" s="683"/>
      <c r="CA37" s="683"/>
      <c r="CB37" s="683"/>
      <c r="CC37" s="683"/>
      <c r="CD37" s="683"/>
      <c r="CE37" s="683"/>
      <c r="CF37" s="683"/>
      <c r="CG37" s="683"/>
      <c r="CH37" s="683"/>
      <c r="CI37" s="683"/>
      <c r="CJ37" s="683"/>
      <c r="CK37" s="683"/>
      <c r="CL37" s="683"/>
      <c r="CM37" s="683"/>
      <c r="CN37" s="683"/>
      <c r="CO37" s="683"/>
      <c r="CP37" s="683"/>
      <c r="CQ37" s="683"/>
      <c r="CR37" s="683"/>
      <c r="CS37" s="683"/>
      <c r="CT37" s="683"/>
      <c r="CU37" s="683"/>
      <c r="CV37" s="683"/>
      <c r="CW37" s="683"/>
    </row>
    <row r="38" spans="1:101" s="680" customFormat="1">
      <c r="A38" s="686"/>
      <c r="B38" s="654" t="s">
        <v>392</v>
      </c>
      <c r="C38" s="654" t="s">
        <v>393</v>
      </c>
      <c r="D38" s="681"/>
      <c r="E38" s="681"/>
      <c r="F38" s="681"/>
      <c r="G38" s="681"/>
      <c r="H38" s="681"/>
      <c r="I38" s="681"/>
      <c r="J38" s="681"/>
      <c r="K38" s="681"/>
      <c r="L38" s="681"/>
      <c r="M38" s="681"/>
      <c r="N38" s="681"/>
      <c r="O38" s="681"/>
      <c r="P38" s="681"/>
      <c r="Q38" s="683"/>
      <c r="R38" s="683"/>
      <c r="S38" s="683"/>
      <c r="T38" s="683"/>
      <c r="U38" s="683"/>
      <c r="V38" s="683"/>
      <c r="W38" s="683"/>
      <c r="X38" s="683"/>
      <c r="Y38" s="683"/>
      <c r="Z38" s="683"/>
      <c r="AA38" s="683"/>
      <c r="AB38" s="683"/>
      <c r="AC38" s="683"/>
      <c r="AD38" s="683"/>
      <c r="AE38" s="683"/>
      <c r="AF38" s="683"/>
      <c r="AG38" s="683"/>
      <c r="AH38" s="683"/>
      <c r="AI38" s="683"/>
      <c r="AJ38" s="683"/>
      <c r="AK38" s="683"/>
      <c r="AL38" s="683"/>
      <c r="AM38" s="683"/>
      <c r="AN38" s="683"/>
      <c r="AO38" s="683"/>
      <c r="AP38" s="683"/>
      <c r="AQ38" s="683"/>
      <c r="AR38" s="683"/>
      <c r="AS38" s="683"/>
      <c r="AT38" s="683"/>
      <c r="AU38" s="683"/>
      <c r="AV38" s="683"/>
      <c r="AW38" s="683"/>
      <c r="AX38" s="683"/>
      <c r="AY38" s="683"/>
      <c r="AZ38" s="683"/>
      <c r="BA38" s="683"/>
      <c r="BB38" s="683"/>
      <c r="BC38" s="683"/>
      <c r="BD38" s="683"/>
      <c r="BE38" s="683"/>
      <c r="BF38" s="683"/>
      <c r="BG38" s="683"/>
      <c r="BH38" s="683"/>
      <c r="BI38" s="683"/>
      <c r="BJ38" s="683"/>
      <c r="BK38" s="683"/>
      <c r="BL38" s="683"/>
      <c r="BM38" s="683"/>
      <c r="BN38" s="683"/>
      <c r="BO38" s="683"/>
      <c r="BP38" s="683"/>
      <c r="BQ38" s="683"/>
      <c r="BR38" s="683"/>
      <c r="BS38" s="683"/>
      <c r="BT38" s="683"/>
      <c r="BU38" s="683"/>
      <c r="BV38" s="683"/>
      <c r="BW38" s="683"/>
      <c r="BX38" s="683"/>
      <c r="BY38" s="683"/>
      <c r="BZ38" s="683"/>
      <c r="CA38" s="683"/>
      <c r="CB38" s="683"/>
      <c r="CC38" s="683"/>
      <c r="CD38" s="683"/>
      <c r="CE38" s="683"/>
      <c r="CF38" s="683"/>
      <c r="CG38" s="683"/>
      <c r="CH38" s="683"/>
      <c r="CI38" s="683"/>
      <c r="CJ38" s="683"/>
      <c r="CK38" s="683"/>
      <c r="CL38" s="683"/>
      <c r="CM38" s="683"/>
      <c r="CN38" s="683"/>
      <c r="CO38" s="683"/>
      <c r="CP38" s="683"/>
      <c r="CQ38" s="683"/>
      <c r="CR38" s="683"/>
      <c r="CS38" s="683"/>
      <c r="CT38" s="683"/>
      <c r="CU38" s="683"/>
      <c r="CV38" s="683"/>
      <c r="CW38" s="683"/>
    </row>
    <row r="39" spans="1:101" ht="38.25">
      <c r="A39" s="655" t="s">
        <v>406</v>
      </c>
      <c r="B39" s="656" t="s">
        <v>534</v>
      </c>
      <c r="C39" s="687" t="s">
        <v>1006</v>
      </c>
      <c r="D39" s="688"/>
      <c r="E39" s="688"/>
      <c r="F39" s="688"/>
      <c r="G39" s="688"/>
      <c r="H39" s="688"/>
      <c r="I39" s="688"/>
      <c r="J39" s="688"/>
      <c r="K39" s="688"/>
      <c r="L39" s="688"/>
      <c r="M39" s="688"/>
      <c r="N39" s="688"/>
      <c r="O39" s="688"/>
      <c r="P39" s="688"/>
      <c r="Q39" s="648"/>
      <c r="R39" s="648"/>
      <c r="S39" s="648"/>
      <c r="T39" s="648"/>
      <c r="U39" s="648"/>
      <c r="V39" s="648"/>
      <c r="W39" s="648"/>
      <c r="X39" s="648"/>
      <c r="Y39" s="648"/>
      <c r="Z39" s="648"/>
      <c r="AA39" s="648"/>
      <c r="AB39" s="648"/>
      <c r="AC39" s="648"/>
      <c r="AD39" s="648"/>
      <c r="AE39" s="648"/>
      <c r="AF39" s="648"/>
      <c r="AG39" s="648"/>
      <c r="AH39" s="648"/>
      <c r="AI39" s="648"/>
      <c r="AJ39" s="648"/>
      <c r="AK39" s="648"/>
      <c r="AL39" s="648"/>
      <c r="AM39" s="648"/>
      <c r="AN39" s="648"/>
      <c r="AO39" s="648"/>
      <c r="AP39" s="648"/>
      <c r="AQ39" s="648"/>
      <c r="AR39" s="648"/>
      <c r="AS39" s="648"/>
      <c r="AT39" s="648"/>
      <c r="AU39" s="648"/>
      <c r="AV39" s="648"/>
      <c r="AW39" s="648"/>
      <c r="AX39" s="648"/>
      <c r="AY39" s="648"/>
      <c r="AZ39" s="648"/>
      <c r="BA39" s="648"/>
      <c r="BB39" s="648"/>
      <c r="BC39" s="648"/>
      <c r="BD39" s="648"/>
      <c r="BE39" s="648"/>
      <c r="BF39" s="648"/>
      <c r="BG39" s="648"/>
      <c r="BH39" s="648"/>
      <c r="BI39" s="648"/>
      <c r="BJ39" s="648"/>
      <c r="BK39" s="648"/>
      <c r="BL39" s="648"/>
      <c r="BM39" s="648"/>
      <c r="BN39" s="648"/>
      <c r="BO39" s="648"/>
      <c r="BP39" s="648"/>
      <c r="BQ39" s="648"/>
      <c r="BR39" s="648"/>
      <c r="BS39" s="648"/>
      <c r="BT39" s="648"/>
      <c r="BU39" s="648"/>
      <c r="BV39" s="648"/>
      <c r="BW39" s="648"/>
      <c r="BX39" s="648"/>
      <c r="BY39" s="648"/>
      <c r="BZ39" s="648"/>
      <c r="CA39" s="648"/>
      <c r="CB39" s="648"/>
      <c r="CC39" s="648"/>
      <c r="CD39" s="648"/>
      <c r="CE39" s="648"/>
      <c r="CF39" s="648"/>
      <c r="CG39" s="648"/>
      <c r="CH39" s="648"/>
      <c r="CI39" s="648"/>
      <c r="CJ39" s="648"/>
      <c r="CK39" s="648"/>
      <c r="CL39" s="648"/>
      <c r="CM39" s="648"/>
      <c r="CN39" s="648"/>
      <c r="CO39" s="648"/>
      <c r="CP39" s="648"/>
      <c r="CQ39" s="648"/>
      <c r="CR39" s="648"/>
      <c r="CS39" s="648"/>
      <c r="CT39" s="648"/>
      <c r="CU39" s="648"/>
      <c r="CV39" s="648"/>
      <c r="CW39" s="648"/>
    </row>
    <row r="40" spans="1:101">
      <c r="A40" s="690"/>
      <c r="B40" s="660"/>
      <c r="C40" s="697" t="s">
        <v>1007</v>
      </c>
      <c r="D40" s="692"/>
      <c r="E40" s="692"/>
      <c r="F40" s="692"/>
      <c r="G40" s="692"/>
      <c r="H40" s="692"/>
      <c r="I40" s="692"/>
      <c r="J40" s="693"/>
      <c r="K40" s="693"/>
      <c r="L40" s="693"/>
      <c r="M40" s="693"/>
      <c r="N40" s="693"/>
      <c r="O40" s="693"/>
      <c r="P40" s="693"/>
      <c r="Q40" s="648"/>
      <c r="R40" s="648"/>
      <c r="S40" s="648"/>
      <c r="T40" s="648"/>
      <c r="U40" s="648"/>
      <c r="V40" s="648"/>
      <c r="W40" s="648"/>
      <c r="X40" s="648"/>
      <c r="Y40" s="648"/>
      <c r="Z40" s="648"/>
      <c r="AA40" s="648"/>
      <c r="AB40" s="648"/>
      <c r="AC40" s="648"/>
      <c r="AD40" s="648"/>
      <c r="AE40" s="648"/>
      <c r="AF40" s="648"/>
      <c r="AG40" s="648"/>
      <c r="AH40" s="648"/>
      <c r="AI40" s="648"/>
      <c r="AJ40" s="648"/>
      <c r="AK40" s="648"/>
      <c r="AL40" s="648"/>
      <c r="AM40" s="648"/>
      <c r="AN40" s="648"/>
      <c r="AO40" s="648"/>
      <c r="AP40" s="648"/>
      <c r="AQ40" s="648"/>
      <c r="AR40" s="648"/>
      <c r="AS40" s="648"/>
      <c r="AT40" s="648"/>
      <c r="AU40" s="648"/>
      <c r="AV40" s="648"/>
      <c r="AW40" s="648"/>
      <c r="AX40" s="648"/>
      <c r="AY40" s="648"/>
      <c r="AZ40" s="648"/>
      <c r="BA40" s="648"/>
      <c r="BB40" s="648"/>
      <c r="BC40" s="648"/>
      <c r="BD40" s="648"/>
      <c r="BE40" s="648"/>
      <c r="BF40" s="648"/>
      <c r="BG40" s="648"/>
      <c r="BH40" s="648"/>
      <c r="BI40" s="648"/>
      <c r="BJ40" s="648"/>
      <c r="BK40" s="648"/>
      <c r="BL40" s="648"/>
      <c r="BM40" s="648"/>
      <c r="BN40" s="648"/>
      <c r="BO40" s="648"/>
      <c r="BP40" s="648"/>
      <c r="BQ40" s="648"/>
      <c r="BR40" s="648"/>
      <c r="BS40" s="648"/>
      <c r="BT40" s="648"/>
      <c r="BU40" s="648"/>
      <c r="BV40" s="648"/>
      <c r="BW40" s="648"/>
      <c r="BX40" s="648"/>
      <c r="BY40" s="648"/>
      <c r="BZ40" s="648"/>
      <c r="CA40" s="648"/>
      <c r="CB40" s="648"/>
      <c r="CC40" s="648"/>
      <c r="CD40" s="648"/>
      <c r="CE40" s="648"/>
      <c r="CF40" s="648"/>
      <c r="CG40" s="648"/>
      <c r="CH40" s="648"/>
      <c r="CI40" s="648"/>
      <c r="CJ40" s="648"/>
      <c r="CK40" s="648"/>
      <c r="CL40" s="648"/>
      <c r="CM40" s="648"/>
      <c r="CN40" s="648"/>
      <c r="CO40" s="648"/>
      <c r="CP40" s="648"/>
      <c r="CQ40" s="648"/>
      <c r="CR40" s="648"/>
      <c r="CS40" s="648"/>
      <c r="CT40" s="648"/>
      <c r="CU40" s="648"/>
      <c r="CV40" s="648"/>
      <c r="CW40" s="648"/>
    </row>
    <row r="41" spans="1:101">
      <c r="A41" s="662" t="s">
        <v>1016</v>
      </c>
      <c r="B41" s="663" t="s">
        <v>1087</v>
      </c>
      <c r="C41" s="698">
        <f>P21-D21</f>
        <v>3501661.9037100077</v>
      </c>
      <c r="D41" s="699"/>
      <c r="E41" s="668"/>
      <c r="F41" s="668"/>
      <c r="G41" s="668"/>
      <c r="H41" s="668"/>
      <c r="I41" s="668"/>
      <c r="J41" s="668"/>
      <c r="K41" s="668"/>
      <c r="L41" s="668"/>
      <c r="M41" s="668"/>
      <c r="N41" s="668"/>
      <c r="O41" s="668"/>
      <c r="P41" s="668"/>
      <c r="Q41" s="648"/>
      <c r="R41" s="648"/>
      <c r="S41" s="648"/>
      <c r="T41" s="648"/>
      <c r="U41" s="648"/>
      <c r="V41" s="648"/>
      <c r="W41" s="648"/>
      <c r="X41" s="648"/>
      <c r="Y41" s="648"/>
      <c r="Z41" s="648"/>
      <c r="AA41" s="648"/>
      <c r="AB41" s="648"/>
      <c r="AC41" s="648"/>
      <c r="AD41" s="648"/>
      <c r="AE41" s="648"/>
      <c r="AF41" s="648"/>
      <c r="AG41" s="648"/>
      <c r="AH41" s="648"/>
      <c r="AI41" s="648"/>
      <c r="AJ41" s="648"/>
      <c r="AK41" s="648"/>
      <c r="AL41" s="648"/>
      <c r="AM41" s="648"/>
      <c r="AN41" s="648"/>
      <c r="AO41" s="648"/>
      <c r="AP41" s="648"/>
      <c r="AQ41" s="648"/>
      <c r="AR41" s="648"/>
      <c r="AS41" s="648"/>
      <c r="AT41" s="648"/>
      <c r="AU41" s="648"/>
      <c r="AV41" s="648"/>
      <c r="AW41" s="648"/>
      <c r="AX41" s="648"/>
      <c r="AY41" s="648"/>
      <c r="AZ41" s="648"/>
      <c r="BA41" s="648"/>
      <c r="BB41" s="648"/>
      <c r="BC41" s="648"/>
      <c r="BD41" s="648"/>
      <c r="BE41" s="648"/>
      <c r="BF41" s="648"/>
      <c r="BG41" s="648"/>
      <c r="BH41" s="648"/>
      <c r="BI41" s="648"/>
      <c r="BJ41" s="648"/>
      <c r="BK41" s="648"/>
      <c r="BL41" s="648"/>
      <c r="BM41" s="648"/>
      <c r="BN41" s="648"/>
      <c r="BO41" s="648"/>
      <c r="BP41" s="648"/>
      <c r="BQ41" s="648"/>
      <c r="BR41" s="648"/>
      <c r="BS41" s="648"/>
      <c r="BT41" s="648"/>
      <c r="BU41" s="648"/>
      <c r="BV41" s="648"/>
      <c r="BW41" s="648"/>
      <c r="BX41" s="648"/>
      <c r="BY41" s="648"/>
      <c r="BZ41" s="648"/>
      <c r="CA41" s="648"/>
      <c r="CB41" s="648"/>
      <c r="CC41" s="648"/>
      <c r="CD41" s="648"/>
      <c r="CE41" s="648"/>
      <c r="CF41" s="648"/>
      <c r="CG41" s="648"/>
      <c r="CH41" s="648"/>
      <c r="CI41" s="648"/>
      <c r="CJ41" s="648"/>
      <c r="CK41" s="648"/>
      <c r="CL41" s="648"/>
      <c r="CM41" s="648"/>
      <c r="CN41" s="648"/>
      <c r="CO41" s="648"/>
      <c r="CP41" s="648"/>
      <c r="CQ41" s="648"/>
      <c r="CR41" s="648"/>
      <c r="CS41" s="648"/>
      <c r="CT41" s="648"/>
      <c r="CU41" s="648"/>
      <c r="CV41" s="648"/>
      <c r="CW41" s="648"/>
    </row>
    <row r="42" spans="1:101">
      <c r="A42" s="666" t="s">
        <v>1017</v>
      </c>
      <c r="B42" s="667"/>
      <c r="C42" s="700">
        <v>0</v>
      </c>
      <c r="D42" s="668"/>
      <c r="E42" s="668"/>
      <c r="F42" s="668"/>
      <c r="G42" s="668"/>
      <c r="H42" s="668"/>
      <c r="I42" s="668"/>
      <c r="J42" s="668"/>
      <c r="K42" s="668"/>
      <c r="L42" s="668"/>
      <c r="M42" s="668"/>
      <c r="N42" s="668"/>
      <c r="O42" s="668"/>
      <c r="P42" s="668"/>
      <c r="Q42" s="648"/>
      <c r="R42" s="648"/>
      <c r="S42" s="648"/>
      <c r="T42" s="648"/>
      <c r="U42" s="648"/>
      <c r="V42" s="648"/>
      <c r="W42" s="648"/>
      <c r="X42" s="648"/>
      <c r="Y42" s="648"/>
      <c r="Z42" s="648"/>
      <c r="AA42" s="648"/>
      <c r="AB42" s="648"/>
      <c r="AC42" s="648"/>
      <c r="AD42" s="648"/>
      <c r="AE42" s="648"/>
      <c r="AF42" s="648"/>
      <c r="AG42" s="648"/>
      <c r="AH42" s="648"/>
      <c r="AI42" s="648"/>
      <c r="AJ42" s="648"/>
      <c r="AK42" s="648"/>
      <c r="AL42" s="648"/>
      <c r="AM42" s="648"/>
      <c r="AN42" s="648"/>
      <c r="AO42" s="648"/>
      <c r="AP42" s="648"/>
      <c r="AQ42" s="648"/>
      <c r="AR42" s="648"/>
      <c r="AS42" s="648"/>
      <c r="AT42" s="648"/>
      <c r="AU42" s="648"/>
      <c r="AV42" s="648"/>
      <c r="AW42" s="648"/>
      <c r="AX42" s="648"/>
      <c r="AY42" s="648"/>
      <c r="AZ42" s="648"/>
      <c r="BA42" s="648"/>
      <c r="BB42" s="648"/>
      <c r="BC42" s="648"/>
      <c r="BD42" s="648"/>
      <c r="BE42" s="648"/>
      <c r="BF42" s="648"/>
      <c r="BG42" s="648"/>
      <c r="BH42" s="648"/>
      <c r="BI42" s="648"/>
      <c r="BJ42" s="648"/>
      <c r="BK42" s="648"/>
      <c r="BL42" s="648"/>
      <c r="BM42" s="648"/>
      <c r="BN42" s="648"/>
      <c r="BO42" s="648"/>
      <c r="BP42" s="648"/>
      <c r="BQ42" s="648"/>
      <c r="BR42" s="648"/>
      <c r="BS42" s="648"/>
      <c r="BT42" s="648"/>
      <c r="BU42" s="648"/>
      <c r="BV42" s="648"/>
      <c r="BW42" s="648"/>
      <c r="BX42" s="648"/>
      <c r="BY42" s="648"/>
      <c r="BZ42" s="648"/>
      <c r="CA42" s="648"/>
      <c r="CB42" s="648"/>
      <c r="CC42" s="648"/>
      <c r="CD42" s="648"/>
      <c r="CE42" s="648"/>
      <c r="CF42" s="648"/>
      <c r="CG42" s="648"/>
      <c r="CH42" s="648"/>
      <c r="CI42" s="648"/>
      <c r="CJ42" s="648"/>
      <c r="CK42" s="648"/>
      <c r="CL42" s="648"/>
      <c r="CM42" s="648"/>
      <c r="CN42" s="648"/>
      <c r="CO42" s="648"/>
      <c r="CP42" s="648"/>
      <c r="CQ42" s="648"/>
      <c r="CR42" s="648"/>
      <c r="CS42" s="648"/>
      <c r="CT42" s="648"/>
      <c r="CU42" s="648"/>
      <c r="CV42" s="648"/>
      <c r="CW42" s="648"/>
    </row>
    <row r="43" spans="1:101">
      <c r="A43" s="666" t="s">
        <v>1018</v>
      </c>
      <c r="B43" s="667"/>
      <c r="C43" s="700">
        <v>0</v>
      </c>
      <c r="D43" s="668"/>
      <c r="E43" s="668"/>
      <c r="F43" s="668"/>
      <c r="G43" s="668"/>
      <c r="H43" s="668"/>
      <c r="I43" s="668"/>
      <c r="J43" s="668"/>
      <c r="K43" s="668"/>
      <c r="L43" s="668"/>
      <c r="M43" s="668"/>
      <c r="N43" s="668"/>
      <c r="O43" s="668"/>
      <c r="P43" s="668"/>
      <c r="Q43" s="648"/>
      <c r="R43" s="648"/>
      <c r="S43" s="648"/>
      <c r="T43" s="648"/>
      <c r="U43" s="648"/>
      <c r="V43" s="648"/>
      <c r="W43" s="648"/>
      <c r="X43" s="648"/>
      <c r="Y43" s="648"/>
      <c r="Z43" s="648"/>
      <c r="AA43" s="648"/>
      <c r="AB43" s="648"/>
      <c r="AC43" s="648"/>
      <c r="AD43" s="648"/>
      <c r="AE43" s="648"/>
      <c r="AF43" s="648"/>
      <c r="AG43" s="648"/>
      <c r="AH43" s="648"/>
      <c r="AI43" s="648"/>
      <c r="AJ43" s="648"/>
      <c r="AK43" s="648"/>
      <c r="AL43" s="648"/>
      <c r="AM43" s="648"/>
      <c r="AN43" s="648"/>
      <c r="AO43" s="648"/>
      <c r="AP43" s="648"/>
      <c r="AQ43" s="648"/>
      <c r="AR43" s="648"/>
      <c r="AS43" s="648"/>
      <c r="AT43" s="648"/>
      <c r="AU43" s="648"/>
      <c r="AV43" s="648"/>
      <c r="AW43" s="648"/>
      <c r="AX43" s="648"/>
      <c r="AY43" s="648"/>
      <c r="AZ43" s="648"/>
      <c r="BA43" s="648"/>
      <c r="BB43" s="648"/>
      <c r="BC43" s="648"/>
      <c r="BD43" s="648"/>
      <c r="BE43" s="648"/>
      <c r="BF43" s="648"/>
      <c r="BG43" s="648"/>
      <c r="BH43" s="648"/>
      <c r="BI43" s="648"/>
      <c r="BJ43" s="648"/>
      <c r="BK43" s="648"/>
      <c r="BL43" s="648"/>
      <c r="BM43" s="648"/>
      <c r="BN43" s="648"/>
      <c r="BO43" s="648"/>
      <c r="BP43" s="648"/>
      <c r="BQ43" s="648"/>
      <c r="BR43" s="648"/>
      <c r="BS43" s="648"/>
      <c r="BT43" s="648"/>
      <c r="BU43" s="648"/>
      <c r="BV43" s="648"/>
      <c r="BW43" s="648"/>
      <c r="BX43" s="648"/>
      <c r="BY43" s="648"/>
      <c r="BZ43" s="648"/>
      <c r="CA43" s="648"/>
      <c r="CB43" s="648"/>
      <c r="CC43" s="648"/>
      <c r="CD43" s="648"/>
      <c r="CE43" s="648"/>
      <c r="CF43" s="648"/>
      <c r="CG43" s="648"/>
      <c r="CH43" s="648"/>
      <c r="CI43" s="648"/>
      <c r="CJ43" s="648"/>
      <c r="CK43" s="648"/>
      <c r="CL43" s="648"/>
      <c r="CM43" s="648"/>
      <c r="CN43" s="648"/>
      <c r="CO43" s="648"/>
      <c r="CP43" s="648"/>
      <c r="CQ43" s="648"/>
      <c r="CR43" s="648"/>
      <c r="CS43" s="648"/>
      <c r="CT43" s="648"/>
      <c r="CU43" s="648"/>
      <c r="CV43" s="648"/>
      <c r="CW43" s="648"/>
    </row>
    <row r="44" spans="1:101">
      <c r="A44" s="684" t="s">
        <v>1019</v>
      </c>
      <c r="B44" s="667"/>
      <c r="C44" s="700">
        <v>0</v>
      </c>
      <c r="D44" s="668"/>
      <c r="E44" s="668"/>
      <c r="F44" s="668"/>
      <c r="G44" s="668"/>
      <c r="H44" s="668"/>
      <c r="I44" s="668"/>
      <c r="J44" s="668"/>
      <c r="K44" s="668"/>
      <c r="L44" s="668"/>
      <c r="M44" s="668"/>
      <c r="N44" s="668"/>
      <c r="O44" s="668"/>
      <c r="P44" s="668"/>
      <c r="Q44" s="648"/>
      <c r="R44" s="648"/>
      <c r="S44" s="648"/>
      <c r="T44" s="648"/>
      <c r="U44" s="648"/>
      <c r="V44" s="648"/>
      <c r="W44" s="648"/>
      <c r="X44" s="648"/>
      <c r="Y44" s="648"/>
      <c r="Z44" s="648"/>
      <c r="AA44" s="648"/>
      <c r="AB44" s="648"/>
      <c r="AC44" s="648"/>
      <c r="AD44" s="648"/>
      <c r="AE44" s="648"/>
      <c r="AF44" s="648"/>
      <c r="AG44" s="648"/>
      <c r="AH44" s="648"/>
      <c r="AI44" s="648"/>
      <c r="AJ44" s="648"/>
      <c r="AK44" s="648"/>
      <c r="AL44" s="648"/>
      <c r="AM44" s="648"/>
      <c r="AN44" s="648"/>
      <c r="AO44" s="648"/>
      <c r="AP44" s="648"/>
      <c r="AQ44" s="648"/>
      <c r="AR44" s="648"/>
      <c r="AS44" s="648"/>
      <c r="AT44" s="648"/>
      <c r="AU44" s="648"/>
      <c r="AV44" s="648"/>
      <c r="AW44" s="648"/>
      <c r="AX44" s="648"/>
      <c r="AY44" s="648"/>
      <c r="AZ44" s="648"/>
      <c r="BA44" s="648"/>
      <c r="BB44" s="648"/>
      <c r="BC44" s="648"/>
      <c r="BD44" s="648"/>
      <c r="BE44" s="648"/>
      <c r="BF44" s="648"/>
      <c r="BG44" s="648"/>
      <c r="BH44" s="648"/>
      <c r="BI44" s="648"/>
      <c r="BJ44" s="648"/>
      <c r="BK44" s="648"/>
      <c r="BL44" s="648"/>
      <c r="BM44" s="648"/>
      <c r="BN44" s="648"/>
      <c r="BO44" s="648"/>
      <c r="BP44" s="648"/>
      <c r="BQ44" s="648"/>
      <c r="BR44" s="648"/>
      <c r="BS44" s="648"/>
      <c r="BT44" s="648"/>
      <c r="BU44" s="648"/>
      <c r="BV44" s="648"/>
      <c r="BW44" s="648"/>
      <c r="BX44" s="648"/>
      <c r="BY44" s="648"/>
      <c r="BZ44" s="648"/>
      <c r="CA44" s="648"/>
      <c r="CB44" s="648"/>
      <c r="CC44" s="648"/>
      <c r="CD44" s="648"/>
      <c r="CE44" s="648"/>
      <c r="CF44" s="648"/>
      <c r="CG44" s="648"/>
      <c r="CH44" s="648"/>
      <c r="CI44" s="648"/>
      <c r="CJ44" s="648"/>
      <c r="CK44" s="648"/>
      <c r="CL44" s="648"/>
      <c r="CM44" s="648"/>
      <c r="CN44" s="648"/>
      <c r="CO44" s="648"/>
      <c r="CP44" s="648"/>
      <c r="CQ44" s="648"/>
      <c r="CR44" s="648"/>
      <c r="CS44" s="648"/>
      <c r="CT44" s="648"/>
      <c r="CU44" s="648"/>
      <c r="CV44" s="648"/>
      <c r="CW44" s="648"/>
    </row>
    <row r="45" spans="1:101">
      <c r="A45" s="685" t="s">
        <v>999</v>
      </c>
      <c r="B45" s="671" t="s">
        <v>999</v>
      </c>
      <c r="C45" s="696" t="s">
        <v>999</v>
      </c>
      <c r="D45" s="701"/>
      <c r="E45" s="668"/>
      <c r="F45" s="668"/>
      <c r="G45" s="668"/>
      <c r="H45" s="668"/>
      <c r="I45" s="668"/>
      <c r="J45" s="668"/>
      <c r="K45" s="668"/>
      <c r="L45" s="668"/>
      <c r="M45" s="668"/>
      <c r="N45" s="668"/>
      <c r="O45" s="668"/>
      <c r="P45" s="66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648"/>
      <c r="AN45" s="648"/>
      <c r="AO45" s="648"/>
      <c r="AP45" s="648"/>
      <c r="AQ45" s="648"/>
      <c r="AR45" s="648"/>
      <c r="AS45" s="648"/>
      <c r="AT45" s="648"/>
      <c r="AU45" s="648"/>
      <c r="AV45" s="648"/>
      <c r="AW45" s="648"/>
      <c r="AX45" s="648"/>
      <c r="AY45" s="648"/>
      <c r="AZ45" s="648"/>
      <c r="BA45" s="648"/>
      <c r="BB45" s="648"/>
      <c r="BC45" s="648"/>
      <c r="BD45" s="648"/>
      <c r="BE45" s="648"/>
      <c r="BF45" s="648"/>
      <c r="BG45" s="648"/>
      <c r="BH45" s="648"/>
      <c r="BI45" s="648"/>
      <c r="BJ45" s="648"/>
      <c r="BK45" s="648"/>
      <c r="BL45" s="648"/>
      <c r="BM45" s="648"/>
      <c r="BN45" s="648"/>
      <c r="BO45" s="648"/>
      <c r="BP45" s="648"/>
      <c r="BQ45" s="648"/>
      <c r="BR45" s="648"/>
      <c r="BS45" s="648"/>
      <c r="BT45" s="648"/>
      <c r="BU45" s="648"/>
      <c r="BV45" s="648"/>
      <c r="BW45" s="648"/>
      <c r="BX45" s="648"/>
      <c r="BY45" s="648"/>
      <c r="BZ45" s="648"/>
      <c r="CA45" s="648"/>
      <c r="CB45" s="648"/>
      <c r="CC45" s="648"/>
      <c r="CD45" s="648"/>
      <c r="CE45" s="648"/>
      <c r="CF45" s="648"/>
      <c r="CG45" s="648"/>
      <c r="CH45" s="648"/>
      <c r="CI45" s="648"/>
      <c r="CJ45" s="648"/>
      <c r="CK45" s="648"/>
      <c r="CL45" s="648"/>
      <c r="CM45" s="648"/>
      <c r="CN45" s="648"/>
      <c r="CO45" s="648"/>
      <c r="CP45" s="648"/>
      <c r="CQ45" s="648"/>
      <c r="CR45" s="648"/>
      <c r="CS45" s="648"/>
      <c r="CT45" s="648"/>
      <c r="CU45" s="648"/>
      <c r="CV45" s="648"/>
      <c r="CW45" s="648"/>
    </row>
    <row r="46" spans="1:101" s="680" customFormat="1">
      <c r="A46" s="702">
        <v>8</v>
      </c>
      <c r="B46" s="703" t="s">
        <v>1008</v>
      </c>
      <c r="C46" s="704">
        <f>SUM(C41:C45)</f>
        <v>3501661.9037100077</v>
      </c>
      <c r="D46" s="681" t="s">
        <v>1009</v>
      </c>
      <c r="E46" s="681"/>
      <c r="F46" s="681"/>
      <c r="G46" s="681"/>
      <c r="H46" s="681"/>
      <c r="I46" s="681"/>
      <c r="J46" s="681"/>
      <c r="K46" s="681"/>
      <c r="L46" s="681"/>
      <c r="M46" s="681"/>
      <c r="N46" s="681"/>
      <c r="O46" s="681"/>
      <c r="P46" s="681"/>
      <c r="Q46" s="683"/>
      <c r="R46" s="683"/>
      <c r="S46" s="683"/>
      <c r="T46" s="683"/>
      <c r="U46" s="683"/>
      <c r="V46" s="683"/>
      <c r="W46" s="683"/>
      <c r="X46" s="683"/>
      <c r="Y46" s="683"/>
      <c r="Z46" s="683"/>
      <c r="AA46" s="683"/>
      <c r="AB46" s="683"/>
      <c r="AC46" s="683"/>
      <c r="AD46" s="683"/>
      <c r="AE46" s="683"/>
      <c r="AF46" s="683"/>
      <c r="AG46" s="683"/>
      <c r="AH46" s="683"/>
      <c r="AI46" s="683"/>
      <c r="AJ46" s="683"/>
      <c r="AK46" s="683"/>
      <c r="AL46" s="683"/>
      <c r="AM46" s="683"/>
      <c r="AN46" s="683"/>
      <c r="AO46" s="683"/>
      <c r="AP46" s="683"/>
      <c r="AQ46" s="683"/>
      <c r="AR46" s="683"/>
      <c r="AS46" s="683"/>
      <c r="AT46" s="683"/>
      <c r="AU46" s="683"/>
      <c r="AV46" s="683"/>
      <c r="AW46" s="683"/>
      <c r="AX46" s="683"/>
      <c r="AY46" s="683"/>
      <c r="AZ46" s="683"/>
      <c r="BA46" s="683"/>
      <c r="BB46" s="683"/>
      <c r="BC46" s="683"/>
      <c r="BD46" s="683"/>
      <c r="BE46" s="683"/>
      <c r="BF46" s="683"/>
      <c r="BG46" s="683"/>
      <c r="BH46" s="683"/>
      <c r="BI46" s="683"/>
      <c r="BJ46" s="683"/>
      <c r="BK46" s="683"/>
      <c r="BL46" s="683"/>
      <c r="BM46" s="683"/>
      <c r="BN46" s="683"/>
      <c r="BO46" s="683"/>
      <c r="BP46" s="683"/>
      <c r="BQ46" s="683"/>
      <c r="BR46" s="683"/>
      <c r="BS46" s="683"/>
      <c r="BT46" s="683"/>
      <c r="BU46" s="683"/>
      <c r="BV46" s="683"/>
      <c r="BW46" s="683"/>
      <c r="BX46" s="683"/>
      <c r="BY46" s="683"/>
      <c r="BZ46" s="683"/>
      <c r="CA46" s="683"/>
      <c r="CB46" s="683"/>
      <c r="CC46" s="683"/>
      <c r="CD46" s="683"/>
      <c r="CE46" s="683"/>
      <c r="CF46" s="683"/>
      <c r="CG46" s="683"/>
      <c r="CH46" s="683"/>
      <c r="CI46" s="683"/>
      <c r="CJ46" s="683"/>
      <c r="CK46" s="683"/>
      <c r="CL46" s="683"/>
      <c r="CM46" s="683"/>
      <c r="CN46" s="683"/>
      <c r="CO46" s="683"/>
      <c r="CP46" s="683"/>
      <c r="CQ46" s="683"/>
      <c r="CR46" s="683"/>
      <c r="CS46" s="683"/>
      <c r="CT46" s="683"/>
      <c r="CU46" s="683"/>
      <c r="CV46" s="683"/>
      <c r="CW46" s="683"/>
    </row>
    <row r="48" spans="1:101">
      <c r="A48" s="646"/>
      <c r="B48" s="646"/>
      <c r="C48" s="646"/>
      <c r="D48" s="646"/>
      <c r="E48" s="646"/>
      <c r="F48" s="646"/>
      <c r="G48" s="646"/>
      <c r="H48" s="646"/>
      <c r="I48" s="646"/>
      <c r="J48" s="646"/>
    </row>
    <row r="49" spans="1:11">
      <c r="A49" s="705"/>
      <c r="B49" s="705"/>
      <c r="C49" s="705"/>
      <c r="D49" s="705"/>
      <c r="E49" s="705"/>
      <c r="F49" s="705"/>
      <c r="G49" s="705"/>
      <c r="H49" s="705"/>
      <c r="I49" s="705"/>
      <c r="J49" s="705"/>
      <c r="K49" s="705"/>
    </row>
  </sheetData>
  <mergeCells count="3">
    <mergeCell ref="A3:P3"/>
    <mergeCell ref="A4:P4"/>
    <mergeCell ref="A5:P5"/>
  </mergeCells>
  <pageMargins left="0.5" right="0.5" top="0.75" bottom="0.75" header="0.3" footer="0.3"/>
  <pageSetup scale="42" fitToHeight="2" orientation="landscape" horizontalDpi="1200" verticalDpi="1200" r:id="rId1"/>
  <colBreaks count="1" manualBreakCount="1">
    <brk id="17" max="10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6"/>
  <sheetViews>
    <sheetView view="pageBreakPreview" zoomScale="130" zoomScaleNormal="120" zoomScaleSheetLayoutView="130" workbookViewId="0">
      <selection activeCell="A3" sqref="A3:J3"/>
    </sheetView>
  </sheetViews>
  <sheetFormatPr defaultRowHeight="12.75"/>
  <cols>
    <col min="1" max="1" width="6.83203125" customWidth="1"/>
    <col min="2" max="2" width="34.83203125" customWidth="1"/>
    <col min="3" max="3" width="35.5" customWidth="1"/>
    <col min="4" max="4" width="30.33203125" customWidth="1"/>
    <col min="5" max="5" width="11.6640625" bestFit="1" customWidth="1"/>
    <col min="6" max="6" width="7.83203125" customWidth="1"/>
    <col min="7" max="7" width="4.83203125" customWidth="1"/>
    <col min="9" max="9" width="10.83203125" customWidth="1"/>
    <col min="10" max="10" width="11.5" customWidth="1"/>
  </cols>
  <sheetData>
    <row r="1" spans="1:15" ht="9.9499999999999993" customHeight="1">
      <c r="A1" s="17"/>
      <c r="B1" s="17"/>
      <c r="J1" s="5" t="s">
        <v>67</v>
      </c>
      <c r="O1" s="1"/>
    </row>
    <row r="2" spans="1:15" ht="9.9499999999999993" customHeight="1">
      <c r="A2" s="17"/>
      <c r="B2" s="17"/>
      <c r="J2" s="100" t="s">
        <v>1126</v>
      </c>
      <c r="O2" s="1"/>
    </row>
    <row r="3" spans="1:15" ht="9.9499999999999993" customHeight="1">
      <c r="A3" s="942" t="s">
        <v>66</v>
      </c>
      <c r="B3" s="942"/>
      <c r="C3" s="942"/>
      <c r="D3" s="942"/>
      <c r="E3" s="942"/>
      <c r="F3" s="942"/>
      <c r="G3" s="942"/>
      <c r="H3" s="942"/>
      <c r="I3" s="942"/>
      <c r="J3" s="942"/>
    </row>
    <row r="4" spans="1:15" ht="9.9499999999999993" customHeight="1">
      <c r="A4" s="942" t="s">
        <v>30</v>
      </c>
      <c r="B4" s="942"/>
      <c r="C4" s="942"/>
      <c r="D4" s="942"/>
      <c r="E4" s="942"/>
      <c r="F4" s="942"/>
      <c r="G4" s="942"/>
      <c r="H4" s="942"/>
      <c r="I4" s="942"/>
      <c r="J4" s="942"/>
    </row>
    <row r="5" spans="1:15" ht="9.9499999999999993" customHeight="1">
      <c r="A5" s="943" t="s">
        <v>742</v>
      </c>
      <c r="B5" s="944"/>
      <c r="C5" s="944"/>
      <c r="D5" s="944"/>
      <c r="E5" s="944"/>
      <c r="F5" s="944"/>
      <c r="G5" s="944"/>
      <c r="H5" s="944"/>
      <c r="I5" s="944"/>
      <c r="J5" s="944"/>
    </row>
    <row r="6" spans="1:15" ht="9.9499999999999993" customHeight="1">
      <c r="A6" s="9" t="s">
        <v>70</v>
      </c>
      <c r="B6" s="2"/>
      <c r="C6" s="2"/>
      <c r="D6" s="2"/>
      <c r="E6" s="2"/>
      <c r="F6" s="2"/>
      <c r="G6" s="2"/>
      <c r="H6" s="2"/>
      <c r="I6" s="2"/>
      <c r="J6" s="2"/>
    </row>
    <row r="7" spans="1:15" ht="9.9499999999999993" customHeight="1">
      <c r="A7" s="4">
        <v>1</v>
      </c>
      <c r="B7" s="2" t="s">
        <v>52</v>
      </c>
      <c r="D7" s="6" t="s">
        <v>462</v>
      </c>
      <c r="E7" s="2"/>
      <c r="F7" s="2"/>
      <c r="G7" s="2"/>
      <c r="H7" s="2"/>
      <c r="I7" s="2"/>
      <c r="J7" s="867">
        <f>'Attachment H-27A'!K83</f>
        <v>129290858.46375667</v>
      </c>
    </row>
    <row r="8" spans="1:15" ht="9.9499999999999993" customHeight="1">
      <c r="A8" s="4"/>
      <c r="B8" s="2"/>
      <c r="C8" s="2"/>
      <c r="D8" s="2"/>
      <c r="E8" s="2"/>
      <c r="F8" s="2"/>
      <c r="G8" s="2"/>
      <c r="H8" s="2"/>
      <c r="I8" s="2"/>
      <c r="J8" s="71"/>
    </row>
    <row r="9" spans="1:15" ht="9.9499999999999993" customHeight="1" thickBot="1">
      <c r="A9" s="4">
        <v>2</v>
      </c>
      <c r="B9" s="2" t="s">
        <v>53</v>
      </c>
      <c r="C9" s="2"/>
      <c r="D9" s="2"/>
      <c r="E9" s="2"/>
      <c r="F9" s="2"/>
      <c r="G9" s="2"/>
      <c r="H9" s="2"/>
      <c r="I9" s="19" t="s">
        <v>430</v>
      </c>
      <c r="J9" s="71"/>
    </row>
    <row r="10" spans="1:15" ht="9.9499999999999993" customHeight="1">
      <c r="A10" s="4"/>
      <c r="B10" s="2"/>
      <c r="C10" s="2"/>
      <c r="D10" s="2"/>
      <c r="E10" s="2"/>
      <c r="F10" s="2"/>
      <c r="G10" s="2"/>
      <c r="H10" s="4" t="s">
        <v>441</v>
      </c>
      <c r="I10" s="4"/>
      <c r="J10" s="71"/>
    </row>
    <row r="11" spans="1:15" ht="9.9499999999999993" customHeight="1" thickBot="1">
      <c r="A11" s="4"/>
      <c r="B11" s="2"/>
      <c r="C11" s="2"/>
      <c r="D11" s="2"/>
      <c r="E11" s="4" t="s">
        <v>430</v>
      </c>
      <c r="F11" s="19" t="s">
        <v>438</v>
      </c>
      <c r="G11" s="2"/>
      <c r="H11" s="19"/>
      <c r="I11" s="19" t="s">
        <v>437</v>
      </c>
      <c r="J11" s="71"/>
    </row>
    <row r="12" spans="1:15" ht="9.9499999999999993" customHeight="1">
      <c r="A12" s="4">
        <v>3</v>
      </c>
      <c r="B12" s="2" t="s">
        <v>54</v>
      </c>
      <c r="C12" s="2" t="s">
        <v>463</v>
      </c>
      <c r="D12" s="2"/>
      <c r="E12" s="865">
        <f>'Attachment H-27A'!F184</f>
        <v>72657692.307692304</v>
      </c>
      <c r="F12" s="63">
        <f>'Attachment H-27A'!H184</f>
        <v>0.46270439693110132</v>
      </c>
      <c r="G12" s="2"/>
      <c r="H12" s="76">
        <f>'Attachment H-27A'!I184</f>
        <v>2.9751323996386678E-2</v>
      </c>
      <c r="I12" s="39">
        <f>F12*H12</f>
        <v>1.3766068427649901E-2</v>
      </c>
      <c r="J12" s="71"/>
    </row>
    <row r="13" spans="1:15" ht="9.9499999999999993" customHeight="1">
      <c r="A13" s="4">
        <v>4</v>
      </c>
      <c r="B13" s="2" t="s">
        <v>55</v>
      </c>
      <c r="C13" s="2" t="s">
        <v>463</v>
      </c>
      <c r="D13" s="2"/>
      <c r="E13" s="866">
        <f>'Attachment H-27A'!F185</f>
        <v>0</v>
      </c>
      <c r="F13" s="63">
        <f>'Attachment H-27A'!H185</f>
        <v>0</v>
      </c>
      <c r="G13" s="2"/>
      <c r="H13" s="45">
        <f>'Attachment H-27A'!I185</f>
        <v>0</v>
      </c>
      <c r="I13" s="39">
        <f>F13*H13</f>
        <v>0</v>
      </c>
      <c r="J13" s="71"/>
    </row>
    <row r="14" spans="1:15" ht="20.100000000000001" customHeight="1" thickBot="1">
      <c r="A14" s="24">
        <v>5</v>
      </c>
      <c r="B14" s="2" t="s">
        <v>56</v>
      </c>
      <c r="C14" s="2" t="s">
        <v>464</v>
      </c>
      <c r="D14" s="78" t="s">
        <v>469</v>
      </c>
      <c r="E14" s="866">
        <f>'Attachment H-27A'!F186</f>
        <v>84370623.804270983</v>
      </c>
      <c r="F14" s="63">
        <f>'Attachment H-27A'!H186</f>
        <v>0.53729560306889879</v>
      </c>
      <c r="G14" s="2"/>
      <c r="H14" s="76">
        <f>'Attachment H-27A'!I186+0.01</f>
        <v>0.1085</v>
      </c>
      <c r="I14" s="79">
        <f>F14*H14</f>
        <v>5.8296572932975521E-2</v>
      </c>
      <c r="J14" s="916"/>
    </row>
    <row r="15" spans="1:15" ht="9.9499999999999993" customHeight="1">
      <c r="A15" s="4">
        <v>6</v>
      </c>
      <c r="B15" s="2" t="s">
        <v>57</v>
      </c>
      <c r="C15" s="2"/>
      <c r="D15" s="26"/>
      <c r="E15" s="866">
        <f>SUM(E12:E14)</f>
        <v>157028316.11196327</v>
      </c>
      <c r="F15" s="5"/>
      <c r="G15" s="2"/>
      <c r="H15" s="46"/>
      <c r="I15" s="62">
        <f>SUM(I12:I14)</f>
        <v>7.2062641360625429E-2</v>
      </c>
      <c r="J15" s="71"/>
    </row>
    <row r="16" spans="1:15" ht="9.9499999999999993" customHeight="1">
      <c r="A16" s="4">
        <v>7</v>
      </c>
      <c r="B16" s="2" t="s">
        <v>58</v>
      </c>
      <c r="C16" s="2"/>
      <c r="D16" s="2"/>
      <c r="E16" s="2"/>
      <c r="F16" s="2"/>
      <c r="G16" s="2"/>
      <c r="H16" s="2"/>
      <c r="I16" s="2"/>
      <c r="J16" s="867">
        <f>J7*I15</f>
        <v>9317040.7646810785</v>
      </c>
    </row>
    <row r="17" spans="1:10" ht="9.9499999999999993" customHeight="1">
      <c r="A17" s="4"/>
      <c r="B17" s="2"/>
      <c r="C17" s="2"/>
      <c r="D17" s="2"/>
      <c r="E17" s="2"/>
      <c r="F17" s="2"/>
      <c r="G17" s="2"/>
      <c r="H17" s="2"/>
      <c r="I17" s="2"/>
      <c r="J17" s="5"/>
    </row>
    <row r="18" spans="1:10" ht="9.9499999999999993" customHeight="1">
      <c r="A18" s="4">
        <v>8</v>
      </c>
      <c r="B18" s="2" t="s">
        <v>59</v>
      </c>
      <c r="C18" s="2"/>
      <c r="D18" s="2"/>
      <c r="E18" s="2"/>
      <c r="F18" s="2"/>
      <c r="G18" s="2"/>
      <c r="H18" s="2"/>
      <c r="I18" s="2"/>
      <c r="J18" s="5"/>
    </row>
    <row r="19" spans="1:10" ht="9.9499999999999993" customHeight="1">
      <c r="A19" s="4">
        <v>9</v>
      </c>
      <c r="B19" s="6" t="s">
        <v>603</v>
      </c>
      <c r="C19" s="6"/>
      <c r="D19" s="2"/>
      <c r="E19" s="77">
        <f>(1-(((1-'Attachment H-27A'!F221)*(1-'Attachment H-27A'!F220))/(1-'Attachment H-27A'!F221*'Attachment H-27A'!F220*'Attachment H-27A'!F222)))</f>
        <v>0.27944099999999994</v>
      </c>
      <c r="F19" s="2"/>
      <c r="G19" s="2"/>
      <c r="H19" s="2"/>
      <c r="I19" s="2"/>
      <c r="J19" s="5"/>
    </row>
    <row r="20" spans="1:10" ht="9.9499999999999993" customHeight="1">
      <c r="A20" s="4">
        <v>10</v>
      </c>
      <c r="B20" s="2" t="s">
        <v>60</v>
      </c>
      <c r="C20" s="2"/>
      <c r="D20" s="2"/>
      <c r="E20" s="39">
        <f>IFERROR((E19/(1-E19))*(1-(E21/I15)),0)</f>
        <v>0.31372810622223651</v>
      </c>
      <c r="F20" s="2"/>
      <c r="G20" s="2"/>
      <c r="H20" s="2"/>
      <c r="I20" s="2"/>
      <c r="J20" s="5"/>
    </row>
    <row r="21" spans="1:10" ht="9.9499999999999993" customHeight="1">
      <c r="A21" s="4">
        <v>11</v>
      </c>
      <c r="B21" s="2" t="s">
        <v>439</v>
      </c>
      <c r="C21" s="2"/>
      <c r="D21" s="2" t="s">
        <v>264</v>
      </c>
      <c r="E21" s="77">
        <f>I12</f>
        <v>1.3766068427649901E-2</v>
      </c>
      <c r="F21" s="2"/>
      <c r="G21" s="2"/>
      <c r="H21" s="2"/>
      <c r="I21" s="2"/>
      <c r="J21" s="5"/>
    </row>
    <row r="22" spans="1:10" ht="9.9499999999999993" customHeight="1">
      <c r="A22" s="4">
        <v>12</v>
      </c>
      <c r="B22" s="6" t="s">
        <v>465</v>
      </c>
      <c r="C22" s="2"/>
      <c r="D22" s="2"/>
      <c r="E22" s="64"/>
      <c r="F22" s="2"/>
      <c r="G22" s="2"/>
      <c r="H22" s="2"/>
      <c r="I22" s="2"/>
      <c r="J22" s="5"/>
    </row>
    <row r="23" spans="1:10" ht="9.9499999999999993" customHeight="1">
      <c r="A23" s="4">
        <v>13</v>
      </c>
      <c r="B23" s="2" t="s">
        <v>259</v>
      </c>
      <c r="C23" s="2"/>
      <c r="D23" s="2" t="s">
        <v>409</v>
      </c>
      <c r="E23" s="85">
        <f>1/(1-E19)</f>
        <v>1.3878114075322074</v>
      </c>
      <c r="F23" s="2"/>
      <c r="G23" s="2"/>
      <c r="H23" s="2"/>
      <c r="I23" s="2"/>
      <c r="J23" s="5"/>
    </row>
    <row r="24" spans="1:10" ht="9.9499999999999993" customHeight="1">
      <c r="A24" s="4">
        <v>14</v>
      </c>
      <c r="B24" s="465" t="s">
        <v>980</v>
      </c>
      <c r="C24" s="2"/>
      <c r="D24" s="2" t="s">
        <v>466</v>
      </c>
      <c r="E24" s="47">
        <f>'Attachment H-27A'!F136</f>
        <v>0</v>
      </c>
      <c r="F24" s="2"/>
      <c r="G24" s="2"/>
      <c r="H24" s="2"/>
      <c r="I24" s="2"/>
      <c r="J24" s="5"/>
    </row>
    <row r="25" spans="1:10" ht="9.9499999999999993" customHeight="1">
      <c r="A25" s="4">
        <v>15</v>
      </c>
      <c r="B25" s="465" t="s">
        <v>981</v>
      </c>
      <c r="C25" s="2"/>
      <c r="D25" s="2" t="s">
        <v>467</v>
      </c>
      <c r="E25" s="47">
        <f>'Attachment H-27A'!F137</f>
        <v>0</v>
      </c>
      <c r="F25" s="2"/>
      <c r="G25" s="2"/>
      <c r="H25" s="2"/>
      <c r="I25" s="2"/>
      <c r="J25" s="5"/>
    </row>
    <row r="26" spans="1:10" ht="9.9499999999999993" customHeight="1">
      <c r="A26" s="4">
        <v>16</v>
      </c>
      <c r="B26" s="465" t="s">
        <v>976</v>
      </c>
      <c r="C26" s="2"/>
      <c r="D26" s="6" t="s">
        <v>468</v>
      </c>
      <c r="E26" s="866">
        <f>'Attachment H-27A'!F138</f>
        <v>30950.163751616714</v>
      </c>
      <c r="F26" s="2"/>
      <c r="G26" s="2"/>
      <c r="H26" s="2"/>
      <c r="I26" s="2"/>
      <c r="J26" s="5"/>
    </row>
    <row r="27" spans="1:10" ht="9.9499999999999993" customHeight="1">
      <c r="A27" s="4">
        <v>17</v>
      </c>
      <c r="B27" s="466" t="s">
        <v>261</v>
      </c>
      <c r="C27" s="2"/>
      <c r="D27" s="2" t="s">
        <v>260</v>
      </c>
      <c r="E27" s="866"/>
      <c r="F27" s="2"/>
      <c r="G27" s="2"/>
      <c r="H27" s="2"/>
      <c r="I27" s="907">
        <f>J16*E20</f>
        <v>2923017.5546987732</v>
      </c>
      <c r="J27" s="5"/>
    </row>
    <row r="28" spans="1:10" ht="9.9499999999999993" customHeight="1">
      <c r="A28" s="4">
        <v>18</v>
      </c>
      <c r="B28" s="8" t="s">
        <v>795</v>
      </c>
      <c r="C28" s="2"/>
      <c r="D28" s="465" t="s">
        <v>796</v>
      </c>
      <c r="E28" s="866">
        <f>+'Attachment H-27A'!F140</f>
        <v>0</v>
      </c>
      <c r="F28" s="2"/>
      <c r="G28" s="5" t="s">
        <v>418</v>
      </c>
      <c r="H28" s="56">
        <f>+'Attachment H-27A'!I60</f>
        <v>1</v>
      </c>
      <c r="I28" s="866">
        <f>E28*H28</f>
        <v>0</v>
      </c>
      <c r="J28" s="5"/>
    </row>
    <row r="29" spans="1:10" ht="9.9499999999999993" customHeight="1">
      <c r="A29" s="4">
        <v>19</v>
      </c>
      <c r="B29" s="467" t="s">
        <v>979</v>
      </c>
      <c r="C29" s="2"/>
      <c r="D29" s="465" t="s">
        <v>797</v>
      </c>
      <c r="E29" s="866">
        <f>+'Attachment H-27A'!F141</f>
        <v>0</v>
      </c>
      <c r="F29" s="2"/>
      <c r="G29" s="5" t="s">
        <v>418</v>
      </c>
      <c r="H29" s="56">
        <f>+H28</f>
        <v>1</v>
      </c>
      <c r="I29" s="866">
        <f>E29*H29</f>
        <v>0</v>
      </c>
      <c r="J29" s="5"/>
    </row>
    <row r="30" spans="1:10" ht="9.9499999999999993" customHeight="1">
      <c r="A30" s="4">
        <v>20</v>
      </c>
      <c r="B30" s="466" t="s">
        <v>262</v>
      </c>
      <c r="C30" s="2"/>
      <c r="D30" s="465" t="s">
        <v>798</v>
      </c>
      <c r="E30" s="871">
        <f>+'Attachment H-27A'!F142</f>
        <v>42952.990319483499</v>
      </c>
      <c r="F30" s="2"/>
      <c r="G30" s="5" t="s">
        <v>418</v>
      </c>
      <c r="H30" s="56">
        <f>+H29</f>
        <v>1</v>
      </c>
      <c r="I30" s="866">
        <f>E30*H30</f>
        <v>42952.990319483499</v>
      </c>
      <c r="J30" s="5"/>
    </row>
    <row r="31" spans="1:10" ht="9.9499999999999993" customHeight="1">
      <c r="A31" s="4">
        <v>21</v>
      </c>
      <c r="B31" s="466" t="s">
        <v>524</v>
      </c>
      <c r="C31" s="2"/>
      <c r="D31" s="2" t="s">
        <v>263</v>
      </c>
      <c r="E31" s="86"/>
      <c r="F31" s="2"/>
      <c r="G31" s="2"/>
      <c r="H31" s="2"/>
      <c r="I31" s="908">
        <f>SUM(I27:I30)</f>
        <v>2965970.5450182566</v>
      </c>
      <c r="J31" s="867">
        <f>I31</f>
        <v>2965970.5450182566</v>
      </c>
    </row>
    <row r="32" spans="1:10" ht="9.9499999999999993" customHeight="1">
      <c r="A32" s="4"/>
      <c r="B32" s="2"/>
      <c r="C32" s="2"/>
      <c r="D32" s="2"/>
      <c r="E32" s="2"/>
      <c r="F32" s="2"/>
      <c r="G32" s="2"/>
      <c r="H32" s="2"/>
      <c r="I32" s="2"/>
      <c r="J32" s="5"/>
    </row>
    <row r="33" spans="1:10" ht="9.9499999999999993" customHeight="1">
      <c r="A33" s="4">
        <v>22</v>
      </c>
      <c r="B33" s="2" t="s">
        <v>61</v>
      </c>
      <c r="C33" s="2"/>
      <c r="D33" s="2"/>
      <c r="E33" s="2"/>
      <c r="F33" s="2"/>
      <c r="G33" s="2"/>
      <c r="H33" s="2"/>
      <c r="I33" s="2"/>
      <c r="J33" s="70">
        <f>J16+J31</f>
        <v>12283011.309699334</v>
      </c>
    </row>
    <row r="34" spans="1:10" ht="9.9499999999999993" customHeight="1">
      <c r="A34" s="4"/>
      <c r="B34" s="2"/>
      <c r="C34" s="2"/>
      <c r="D34" s="2"/>
      <c r="E34" s="2"/>
      <c r="F34" s="2"/>
      <c r="G34" s="2"/>
      <c r="H34" s="2"/>
      <c r="I34" s="2"/>
      <c r="J34" s="71"/>
    </row>
    <row r="35" spans="1:10" ht="9.9499999999999993" customHeight="1">
      <c r="A35" s="4">
        <v>23</v>
      </c>
      <c r="B35" s="2" t="s">
        <v>265</v>
      </c>
      <c r="C35" s="2"/>
      <c r="D35" s="2" t="s">
        <v>556</v>
      </c>
      <c r="E35" s="2"/>
      <c r="F35" s="2"/>
      <c r="G35" s="2"/>
      <c r="H35" s="2"/>
      <c r="I35" s="2"/>
      <c r="J35" s="867">
        <f>'Attachment H-27A'!K146</f>
        <v>8622366.6669852808</v>
      </c>
    </row>
    <row r="36" spans="1:10" ht="9.9499999999999993" customHeight="1">
      <c r="A36" s="4">
        <v>24</v>
      </c>
      <c r="B36" s="2" t="s">
        <v>266</v>
      </c>
      <c r="C36" s="2"/>
      <c r="D36" s="6" t="s">
        <v>557</v>
      </c>
      <c r="E36" s="2"/>
      <c r="F36" s="2"/>
      <c r="G36" s="2"/>
      <c r="H36" s="2"/>
      <c r="I36" s="2"/>
      <c r="J36" s="867">
        <f>'Attachment H-27A'!K143</f>
        <v>2696568.0054146829</v>
      </c>
    </row>
    <row r="37" spans="1:10" ht="9.9499999999999993" customHeight="1">
      <c r="A37" s="4">
        <v>25</v>
      </c>
      <c r="B37" s="2" t="s">
        <v>62</v>
      </c>
      <c r="C37" s="2"/>
      <c r="D37" s="2" t="s">
        <v>558</v>
      </c>
      <c r="E37" s="2"/>
      <c r="F37" s="2"/>
      <c r="G37" s="2"/>
      <c r="H37" s="2"/>
      <c r="I37" s="2"/>
      <c r="J37" s="88">
        <f>J35+J36</f>
        <v>11318934.672399964</v>
      </c>
    </row>
    <row r="38" spans="1:10" ht="9.9499999999999993" customHeight="1">
      <c r="A38" s="4">
        <v>26</v>
      </c>
      <c r="B38" s="2" t="s">
        <v>63</v>
      </c>
      <c r="C38" s="2"/>
      <c r="D38" s="2" t="s">
        <v>559</v>
      </c>
      <c r="E38" s="2"/>
      <c r="F38" s="2"/>
      <c r="G38" s="2"/>
      <c r="H38" s="2"/>
      <c r="I38" s="2"/>
      <c r="J38" s="868">
        <f>J33-J37</f>
        <v>964076.63729937002</v>
      </c>
    </row>
    <row r="39" spans="1:10" ht="9.9499999999999993" customHeight="1">
      <c r="A39" s="4">
        <v>27</v>
      </c>
      <c r="B39" s="466" t="s">
        <v>799</v>
      </c>
      <c r="C39" s="2"/>
      <c r="D39" s="466" t="s">
        <v>800</v>
      </c>
      <c r="E39" s="2"/>
      <c r="F39" s="2"/>
      <c r="G39" s="2"/>
      <c r="H39" s="2"/>
      <c r="I39" s="2"/>
      <c r="J39" s="71">
        <f>+'Attachment H-27A'!K57</f>
        <v>139875959.08783633</v>
      </c>
    </row>
    <row r="40" spans="1:10" ht="9.9499999999999993" customHeight="1">
      <c r="A40" s="4">
        <v>28</v>
      </c>
      <c r="B40" s="2" t="s">
        <v>64</v>
      </c>
      <c r="C40" s="2"/>
      <c r="D40" s="2" t="s">
        <v>560</v>
      </c>
      <c r="E40" s="2"/>
      <c r="F40" s="2"/>
      <c r="G40" s="2"/>
      <c r="H40" s="2"/>
      <c r="I40" s="2"/>
      <c r="J40" s="18">
        <f>IF(ISERROR(J38/J39),0,J38/J39)</f>
        <v>6.8923683782855759E-3</v>
      </c>
    </row>
    <row r="41" spans="1:10" ht="9.9499999999999993" customHeight="1">
      <c r="A41" s="4"/>
      <c r="B41" s="2"/>
      <c r="C41" s="2"/>
      <c r="D41" s="2"/>
      <c r="E41" s="2"/>
      <c r="F41" s="2"/>
      <c r="G41" s="2"/>
      <c r="H41" s="2"/>
      <c r="I41" s="2"/>
      <c r="J41" s="5"/>
    </row>
    <row r="42" spans="1:10" ht="9.9499999999999993" customHeight="1">
      <c r="A42" s="9" t="s">
        <v>21</v>
      </c>
      <c r="B42" s="2"/>
      <c r="C42" s="2"/>
      <c r="D42" s="2"/>
      <c r="E42" s="2"/>
      <c r="F42" s="2"/>
      <c r="G42" s="2"/>
      <c r="H42" s="2"/>
      <c r="I42" s="2"/>
      <c r="J42" s="2"/>
    </row>
    <row r="43" spans="1:10" ht="27.75" customHeight="1">
      <c r="A43" s="4" t="s">
        <v>431</v>
      </c>
      <c r="B43" s="945" t="s">
        <v>770</v>
      </c>
      <c r="C43" s="945"/>
      <c r="D43" s="945"/>
      <c r="E43" s="945"/>
      <c r="F43" s="945"/>
      <c r="G43" s="945"/>
      <c r="H43" s="945"/>
      <c r="I43" s="945"/>
      <c r="J43" s="945"/>
    </row>
    <row r="44" spans="1:10" ht="9.9499999999999993" customHeight="1">
      <c r="A44" s="4" t="s">
        <v>443</v>
      </c>
      <c r="B44" s="941" t="s">
        <v>470</v>
      </c>
      <c r="C44" s="941"/>
      <c r="D44" s="941"/>
      <c r="E44" s="941"/>
      <c r="F44" s="941"/>
      <c r="G44" s="941"/>
      <c r="H44" s="941"/>
      <c r="I44" s="941"/>
      <c r="J44" s="941"/>
    </row>
    <row r="45" spans="1:10" ht="9.75" customHeight="1">
      <c r="A45" s="4"/>
      <c r="B45" s="2"/>
      <c r="C45" s="2"/>
      <c r="D45" s="2"/>
      <c r="E45" s="2"/>
      <c r="F45" s="2"/>
      <c r="G45" s="2"/>
      <c r="H45" s="2"/>
      <c r="I45" s="2"/>
      <c r="J45" s="2"/>
    </row>
    <row r="46" spans="1:10" ht="9.75" customHeight="1">
      <c r="A46" s="2"/>
      <c r="B46" s="2"/>
      <c r="C46" s="2"/>
      <c r="D46" s="2"/>
      <c r="E46" s="2"/>
      <c r="F46" s="2"/>
      <c r="G46" s="2"/>
      <c r="H46" s="2"/>
      <c r="I46" s="2"/>
      <c r="J46" s="2"/>
    </row>
    <row r="47" spans="1:10" ht="9.75" customHeight="1">
      <c r="A47" s="2"/>
      <c r="B47" s="2"/>
      <c r="C47" s="2"/>
      <c r="D47" s="2"/>
      <c r="E47" s="2"/>
      <c r="F47" s="2"/>
      <c r="G47" s="2"/>
      <c r="H47" s="2"/>
      <c r="I47" s="2"/>
      <c r="J47" s="2"/>
    </row>
    <row r="48" spans="1:10" ht="9.75" customHeight="1">
      <c r="A48" s="2"/>
      <c r="B48" s="2"/>
      <c r="C48" s="2"/>
      <c r="D48" s="2"/>
      <c r="E48" s="2"/>
      <c r="F48" s="2"/>
      <c r="G48" s="2"/>
      <c r="H48" s="2"/>
      <c r="I48" s="2"/>
      <c r="J48" s="2"/>
    </row>
    <row r="49" spans="1:10" ht="9.75" customHeight="1">
      <c r="A49" s="2"/>
      <c r="B49" s="2"/>
      <c r="C49" s="2"/>
      <c r="D49" s="2"/>
      <c r="E49" s="2"/>
      <c r="F49" s="2"/>
      <c r="G49" s="2"/>
      <c r="H49" s="2"/>
      <c r="I49" s="2"/>
      <c r="J49" s="2"/>
    </row>
    <row r="50" spans="1:10" ht="9.75" customHeight="1">
      <c r="A50" s="2"/>
      <c r="B50" s="2"/>
      <c r="C50" s="2"/>
      <c r="D50" s="2"/>
      <c r="E50" s="2"/>
      <c r="F50" s="2"/>
      <c r="G50" s="2"/>
      <c r="H50" s="2"/>
      <c r="I50" s="2"/>
      <c r="J50" s="2"/>
    </row>
    <row r="51" spans="1:10" ht="9.75" customHeight="1">
      <c r="A51" s="2"/>
      <c r="B51" s="2"/>
      <c r="C51" s="2"/>
      <c r="D51" s="2"/>
      <c r="E51" s="2"/>
      <c r="F51" s="2"/>
      <c r="G51" s="2"/>
      <c r="H51" s="2"/>
      <c r="I51" s="2"/>
      <c r="J51" s="2"/>
    </row>
    <row r="52" spans="1:10" ht="9.75" customHeight="1">
      <c r="A52" s="2"/>
      <c r="B52" s="2"/>
      <c r="C52" s="2"/>
      <c r="D52" s="2"/>
      <c r="E52" s="2"/>
      <c r="F52" s="2"/>
      <c r="G52" s="2"/>
      <c r="H52" s="2"/>
      <c r="I52" s="2"/>
      <c r="J52" s="2"/>
    </row>
    <row r="53" spans="1:10" ht="9.75" customHeight="1">
      <c r="A53" s="2"/>
      <c r="B53" s="2"/>
      <c r="C53" s="2"/>
      <c r="D53" s="2"/>
      <c r="E53" s="2"/>
      <c r="F53" s="2"/>
      <c r="G53" s="2"/>
      <c r="H53" s="2"/>
      <c r="I53" s="2"/>
      <c r="J53" s="2"/>
    </row>
    <row r="54" spans="1:10" ht="9.75" customHeight="1">
      <c r="A54" s="2"/>
      <c r="B54" s="2"/>
      <c r="C54" s="2"/>
      <c r="D54" s="2"/>
      <c r="E54" s="2"/>
      <c r="F54" s="2"/>
      <c r="G54" s="2"/>
      <c r="H54" s="2"/>
      <c r="I54" s="2"/>
      <c r="J54" s="2"/>
    </row>
    <row r="55" spans="1:10" ht="9.75" customHeight="1">
      <c r="A55" s="2"/>
      <c r="B55" s="2"/>
      <c r="C55" s="2"/>
      <c r="D55" s="2"/>
      <c r="E55" s="2"/>
      <c r="F55" s="2"/>
      <c r="G55" s="2"/>
      <c r="H55" s="2"/>
      <c r="I55" s="2"/>
      <c r="J55" s="2"/>
    </row>
    <row r="56" spans="1:10" ht="9.75" customHeight="1"/>
  </sheetData>
  <mergeCells count="5">
    <mergeCell ref="B44:J44"/>
    <mergeCell ref="A3:J3"/>
    <mergeCell ref="A4:J4"/>
    <mergeCell ref="A5:J5"/>
    <mergeCell ref="B43:J43"/>
  </mergeCells>
  <phoneticPr fontId="0" type="noConversion"/>
  <pageMargins left="0.5" right="0.5" top="0.75" bottom="0.75" header="0.3" footer="0.3"/>
  <pageSetup scale="87"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8"/>
  <sheetViews>
    <sheetView view="pageBreakPreview" zoomScaleNormal="100" zoomScaleSheetLayoutView="100" workbookViewId="0">
      <selection activeCell="P17" sqref="P17"/>
    </sheetView>
  </sheetViews>
  <sheetFormatPr defaultRowHeight="12"/>
  <cols>
    <col min="1" max="1" width="6.83203125" style="247" customWidth="1"/>
    <col min="2" max="2" width="28.1640625" style="247" customWidth="1"/>
    <col min="3" max="3" width="11" style="247" customWidth="1"/>
    <col min="4" max="4" width="10.5" style="247" customWidth="1"/>
    <col min="5" max="5" width="15.83203125" style="247" customWidth="1"/>
    <col min="6" max="6" width="12" style="247" customWidth="1"/>
    <col min="7" max="7" width="17.1640625" style="247" bestFit="1" customWidth="1"/>
    <col min="8" max="9" width="16.83203125" style="247" customWidth="1"/>
    <col min="10" max="12" width="15.83203125" style="247" customWidth="1"/>
    <col min="13" max="16384" width="9.33203125" style="247"/>
  </cols>
  <sheetData>
    <row r="1" spans="1:14">
      <c r="A1" s="246"/>
      <c r="B1" s="246"/>
      <c r="K1" s="131"/>
      <c r="L1" s="162" t="s">
        <v>67</v>
      </c>
      <c r="M1" s="131"/>
      <c r="N1" s="248"/>
    </row>
    <row r="2" spans="1:14">
      <c r="A2" s="246"/>
      <c r="B2" s="246"/>
      <c r="K2" s="131"/>
      <c r="L2" s="249" t="s">
        <v>1126</v>
      </c>
      <c r="M2" s="131"/>
      <c r="N2" s="248"/>
    </row>
    <row r="3" spans="1:14">
      <c r="A3" s="922" t="s">
        <v>68</v>
      </c>
      <c r="B3" s="922"/>
      <c r="C3" s="922"/>
      <c r="D3" s="922"/>
      <c r="E3" s="922"/>
      <c r="F3" s="922"/>
      <c r="G3" s="922"/>
      <c r="H3" s="922"/>
      <c r="I3" s="922"/>
      <c r="J3" s="922"/>
      <c r="K3" s="922"/>
      <c r="L3" s="922"/>
      <c r="M3" s="146"/>
      <c r="N3" s="248"/>
    </row>
    <row r="4" spans="1:14">
      <c r="A4" s="922" t="s">
        <v>69</v>
      </c>
      <c r="B4" s="922"/>
      <c r="C4" s="922"/>
      <c r="D4" s="922"/>
      <c r="E4" s="922"/>
      <c r="F4" s="922"/>
      <c r="G4" s="922"/>
      <c r="H4" s="922"/>
      <c r="I4" s="922"/>
      <c r="J4" s="922"/>
      <c r="K4" s="922"/>
      <c r="L4" s="922"/>
      <c r="M4" s="146"/>
      <c r="N4" s="248"/>
    </row>
    <row r="5" spans="1:14">
      <c r="A5" s="923" t="s">
        <v>742</v>
      </c>
      <c r="B5" s="924"/>
      <c r="C5" s="924"/>
      <c r="D5" s="924"/>
      <c r="E5" s="924"/>
      <c r="F5" s="924"/>
      <c r="G5" s="924"/>
      <c r="H5" s="924"/>
      <c r="I5" s="924"/>
      <c r="J5" s="924"/>
      <c r="K5" s="924"/>
      <c r="L5" s="924"/>
    </row>
    <row r="6" spans="1:14">
      <c r="A6" s="250"/>
      <c r="B6" s="250"/>
      <c r="C6" s="124"/>
      <c r="D6" s="124"/>
      <c r="E6" s="124"/>
      <c r="F6" s="124"/>
      <c r="G6" s="124"/>
      <c r="H6" s="124"/>
      <c r="I6" s="124"/>
    </row>
    <row r="7" spans="1:14" ht="63.75" customHeight="1">
      <c r="A7" s="250"/>
      <c r="B7" s="948" t="s">
        <v>105</v>
      </c>
      <c r="C7" s="948"/>
      <c r="D7" s="948"/>
      <c r="E7" s="948"/>
      <c r="F7" s="948"/>
      <c r="G7" s="948"/>
      <c r="H7" s="948"/>
      <c r="I7" s="948"/>
      <c r="J7" s="948"/>
      <c r="K7" s="948"/>
      <c r="L7" s="948"/>
    </row>
    <row r="8" spans="1:14" ht="33" customHeight="1">
      <c r="A8" s="250"/>
      <c r="B8" s="933" t="s">
        <v>530</v>
      </c>
      <c r="C8" s="933"/>
      <c r="D8" s="933"/>
      <c r="E8" s="933"/>
      <c r="F8" s="933"/>
      <c r="G8" s="933"/>
      <c r="H8" s="933"/>
      <c r="I8" s="933"/>
      <c r="J8" s="933"/>
      <c r="K8" s="933"/>
      <c r="L8" s="933"/>
    </row>
    <row r="9" spans="1:14">
      <c r="A9" s="250"/>
      <c r="B9" s="251"/>
      <c r="C9" s="251"/>
      <c r="D9" s="251"/>
      <c r="E9" s="251"/>
      <c r="F9" s="251"/>
      <c r="G9" s="251"/>
      <c r="H9" s="251"/>
      <c r="I9" s="251"/>
      <c r="J9" s="251"/>
      <c r="K9" s="251"/>
      <c r="L9" s="251"/>
    </row>
    <row r="10" spans="1:14">
      <c r="A10" s="132"/>
      <c r="B10" s="252"/>
      <c r="C10" s="252"/>
      <c r="D10" s="252"/>
      <c r="E10" s="946" t="s">
        <v>73</v>
      </c>
      <c r="F10" s="946"/>
      <c r="G10" s="946" t="s">
        <v>754</v>
      </c>
      <c r="H10" s="946" t="s">
        <v>74</v>
      </c>
      <c r="I10" s="947" t="s">
        <v>75</v>
      </c>
      <c r="J10" s="947"/>
      <c r="K10" s="947"/>
      <c r="L10" s="947"/>
      <c r="M10" s="132"/>
    </row>
    <row r="11" spans="1:14">
      <c r="A11" s="209" t="s">
        <v>70</v>
      </c>
      <c r="B11" s="252"/>
      <c r="C11" s="252"/>
      <c r="D11" s="252"/>
      <c r="E11" s="946"/>
      <c r="F11" s="946"/>
      <c r="G11" s="946"/>
      <c r="H11" s="946"/>
      <c r="I11" s="947"/>
      <c r="J11" s="947"/>
      <c r="K11" s="947"/>
      <c r="L11" s="947"/>
      <c r="M11" s="253"/>
    </row>
    <row r="12" spans="1:14">
      <c r="A12" s="146">
        <v>1</v>
      </c>
      <c r="B12" s="254" t="s">
        <v>71</v>
      </c>
      <c r="C12" s="252"/>
      <c r="D12" s="252"/>
      <c r="E12" s="946"/>
      <c r="F12" s="946"/>
      <c r="G12" s="946"/>
      <c r="H12" s="946"/>
      <c r="I12" s="947"/>
      <c r="J12" s="947"/>
      <c r="K12" s="947"/>
      <c r="L12" s="947"/>
    </row>
    <row r="13" spans="1:14">
      <c r="A13" s="146">
        <v>2</v>
      </c>
      <c r="B13" s="255" t="s">
        <v>1141</v>
      </c>
      <c r="C13" s="183"/>
      <c r="D13" s="132"/>
      <c r="E13" s="949" t="s">
        <v>446</v>
      </c>
      <c r="F13" s="949" t="s">
        <v>447</v>
      </c>
      <c r="G13" s="873">
        <f>'WP5 - Att 3 Support'!E12</f>
        <v>25648611.93</v>
      </c>
      <c r="H13" s="949" t="s">
        <v>485</v>
      </c>
      <c r="I13" s="949" t="s">
        <v>486</v>
      </c>
      <c r="J13" s="949" t="s">
        <v>487</v>
      </c>
      <c r="K13" s="949" t="s">
        <v>488</v>
      </c>
      <c r="L13" s="949" t="s">
        <v>489</v>
      </c>
    </row>
    <row r="14" spans="1:14">
      <c r="A14" s="146"/>
      <c r="B14" s="256" t="s">
        <v>431</v>
      </c>
      <c r="C14" s="256"/>
      <c r="D14" s="257" t="s">
        <v>443</v>
      </c>
      <c r="E14" s="949"/>
      <c r="F14" s="949"/>
      <c r="G14" s="258" t="s">
        <v>484</v>
      </c>
      <c r="H14" s="949"/>
      <c r="I14" s="949"/>
      <c r="J14" s="949"/>
      <c r="K14" s="949"/>
      <c r="L14" s="949"/>
    </row>
    <row r="15" spans="1:14" s="261" customFormat="1" ht="49.5">
      <c r="A15" s="259"/>
      <c r="B15" s="260" t="s">
        <v>534</v>
      </c>
      <c r="C15" s="260" t="s">
        <v>535</v>
      </c>
      <c r="D15" s="260" t="s">
        <v>72</v>
      </c>
      <c r="E15" s="260" t="s">
        <v>755</v>
      </c>
      <c r="F15" s="289" t="s">
        <v>76</v>
      </c>
      <c r="G15" s="260" t="s">
        <v>383</v>
      </c>
      <c r="H15" s="260" t="s">
        <v>756</v>
      </c>
      <c r="I15" s="260" t="s">
        <v>106</v>
      </c>
      <c r="J15" s="260" t="s">
        <v>757</v>
      </c>
      <c r="K15" s="260" t="s">
        <v>758</v>
      </c>
      <c r="L15" s="260" t="s">
        <v>382</v>
      </c>
    </row>
    <row r="16" spans="1:14">
      <c r="A16" s="146">
        <v>3</v>
      </c>
      <c r="B16" s="262" t="s">
        <v>471</v>
      </c>
      <c r="C16" s="409">
        <v>0</v>
      </c>
      <c r="D16" s="263"/>
      <c r="E16" s="291">
        <v>0</v>
      </c>
      <c r="F16" s="294">
        <f>IF($E$28=0,0,E16/E$28)</f>
        <v>0</v>
      </c>
      <c r="G16" s="300">
        <f>$G$13*F16</f>
        <v>0</v>
      </c>
      <c r="H16" s="269">
        <v>0</v>
      </c>
      <c r="I16" s="303">
        <f>H16-G16</f>
        <v>0</v>
      </c>
      <c r="J16" s="264">
        <f>$J$31*F16</f>
        <v>0</v>
      </c>
      <c r="K16" s="270">
        <v>0</v>
      </c>
      <c r="L16" s="264">
        <f>I16+J16+K16</f>
        <v>0</v>
      </c>
    </row>
    <row r="17" spans="1:12">
      <c r="A17" s="146"/>
      <c r="B17" s="265"/>
      <c r="C17" s="265"/>
      <c r="D17" s="265"/>
      <c r="E17" s="292"/>
      <c r="F17" s="295"/>
      <c r="G17" s="301"/>
      <c r="H17" s="268"/>
      <c r="I17" s="267"/>
      <c r="J17" s="267"/>
      <c r="K17" s="267"/>
      <c r="L17" s="267"/>
    </row>
    <row r="18" spans="1:12">
      <c r="A18" s="146" t="s">
        <v>77</v>
      </c>
      <c r="B18" s="263" t="s">
        <v>1087</v>
      </c>
      <c r="C18" s="409" t="s">
        <v>1088</v>
      </c>
      <c r="D18" s="263" t="s">
        <v>1089</v>
      </c>
      <c r="E18" s="874">
        <f>G13</f>
        <v>25648611.93</v>
      </c>
      <c r="F18" s="296">
        <f>IF($E$28=0,0,E18/E$28)</f>
        <v>1</v>
      </c>
      <c r="G18" s="875">
        <f>$G$13*F18</f>
        <v>25648611.93</v>
      </c>
      <c r="H18" s="909">
        <v>23980335.844656579</v>
      </c>
      <c r="I18" s="876">
        <f>H18-G18</f>
        <v>-1668276.0853434205</v>
      </c>
      <c r="J18" s="876">
        <f>$J$31*F18</f>
        <v>-305922.50793870469</v>
      </c>
      <c r="K18" s="270">
        <v>0</v>
      </c>
      <c r="L18" s="876">
        <f>I18+J18+K18</f>
        <v>-1974198.5932821252</v>
      </c>
    </row>
    <row r="19" spans="1:12">
      <c r="A19" s="146" t="s">
        <v>78</v>
      </c>
      <c r="B19" s="263" t="s">
        <v>11</v>
      </c>
      <c r="C19" s="409">
        <v>0</v>
      </c>
      <c r="D19" s="263" t="s">
        <v>20</v>
      </c>
      <c r="E19" s="293">
        <v>0</v>
      </c>
      <c r="F19" s="296">
        <f>IF($E$28=0,0,E19/E$28)</f>
        <v>0</v>
      </c>
      <c r="G19" s="301">
        <f>$G$13*F19</f>
        <v>0</v>
      </c>
      <c r="H19" s="269">
        <v>0</v>
      </c>
      <c r="I19" s="267">
        <f>H19-G19</f>
        <v>0</v>
      </c>
      <c r="J19" s="876">
        <f>$J$31*F19</f>
        <v>0</v>
      </c>
      <c r="K19" s="270">
        <v>0</v>
      </c>
      <c r="L19" s="267">
        <f>I19+J19+K19</f>
        <v>0</v>
      </c>
    </row>
    <row r="20" spans="1:12">
      <c r="A20" s="146">
        <v>5</v>
      </c>
      <c r="B20" s="271" t="s">
        <v>12</v>
      </c>
      <c r="C20" s="410"/>
      <c r="D20" s="271"/>
      <c r="E20" s="879">
        <f>SUM(E18:E19)</f>
        <v>25648611.93</v>
      </c>
      <c r="F20" s="273"/>
      <c r="G20" s="878">
        <f>SUM(G18:G19)</f>
        <v>25648611.93</v>
      </c>
      <c r="H20" s="272"/>
      <c r="I20" s="877">
        <f>SUM(I18:I19)</f>
        <v>-1668276.0853434205</v>
      </c>
      <c r="J20" s="877">
        <f>SUM(J18:J19)</f>
        <v>-305922.50793870469</v>
      </c>
      <c r="K20" s="264">
        <f t="shared" ref="K20" si="0">SUM(K18:K19)</f>
        <v>0</v>
      </c>
      <c r="L20" s="877">
        <f>SUM(L18:L19)</f>
        <v>-1974198.5932821252</v>
      </c>
    </row>
    <row r="21" spans="1:12">
      <c r="A21" s="146"/>
      <c r="B21" s="265"/>
      <c r="C21" s="411"/>
      <c r="D21" s="265"/>
      <c r="E21" s="297"/>
      <c r="F21" s="266"/>
      <c r="G21" s="301"/>
      <c r="H21" s="268"/>
      <c r="I21" s="267"/>
      <c r="J21" s="876"/>
      <c r="K21" s="267"/>
      <c r="L21" s="267"/>
    </row>
    <row r="22" spans="1:12">
      <c r="A22" s="146" t="s">
        <v>79</v>
      </c>
      <c r="B22" s="263" t="s">
        <v>14</v>
      </c>
      <c r="C22" s="409">
        <v>0</v>
      </c>
      <c r="D22" s="263" t="s">
        <v>19</v>
      </c>
      <c r="E22" s="293">
        <v>0</v>
      </c>
      <c r="F22" s="296">
        <f>IF($E$28=0,0,E22/E$28)</f>
        <v>0</v>
      </c>
      <c r="G22" s="301">
        <f>$G$13*F22</f>
        <v>0</v>
      </c>
      <c r="H22" s="269">
        <v>0</v>
      </c>
      <c r="I22" s="267">
        <f>H22-G22</f>
        <v>0</v>
      </c>
      <c r="J22" s="876">
        <f>$J$31*F22</f>
        <v>0</v>
      </c>
      <c r="K22" s="270">
        <v>0</v>
      </c>
      <c r="L22" s="267">
        <f>I22+J22+K22</f>
        <v>0</v>
      </c>
    </row>
    <row r="23" spans="1:12">
      <c r="A23" s="146" t="s">
        <v>80</v>
      </c>
      <c r="B23" s="274" t="s">
        <v>13</v>
      </c>
      <c r="C23" s="412">
        <v>0</v>
      </c>
      <c r="D23" s="274" t="s">
        <v>18</v>
      </c>
      <c r="E23" s="298">
        <v>0</v>
      </c>
      <c r="F23" s="296">
        <f>IF($E$28=0,0,E23/E$28)</f>
        <v>0</v>
      </c>
      <c r="G23" s="302">
        <f>$G$13*F23</f>
        <v>0</v>
      </c>
      <c r="H23" s="275">
        <v>0</v>
      </c>
      <c r="I23" s="277">
        <f>H23-G23</f>
        <v>0</v>
      </c>
      <c r="J23" s="911">
        <f>$J$31*F23</f>
        <v>0</v>
      </c>
      <c r="K23" s="278">
        <v>0</v>
      </c>
      <c r="L23" s="277">
        <f>I23+J23+K23</f>
        <v>0</v>
      </c>
    </row>
    <row r="24" spans="1:12">
      <c r="A24" s="146">
        <v>7</v>
      </c>
      <c r="B24" s="265" t="s">
        <v>15</v>
      </c>
      <c r="C24" s="411"/>
      <c r="D24" s="265"/>
      <c r="E24" s="297">
        <f>SUM(E22:E23)</f>
        <v>0</v>
      </c>
      <c r="F24" s="273"/>
      <c r="G24" s="301">
        <f>SUM(G22:G23)</f>
        <v>0</v>
      </c>
      <c r="H24" s="268"/>
      <c r="I24" s="267">
        <f>SUM(I22:I23)</f>
        <v>0</v>
      </c>
      <c r="J24" s="876">
        <f>SUM(J22:J23)</f>
        <v>0</v>
      </c>
      <c r="K24" s="267">
        <f t="shared" ref="K24" si="1">SUM(K22:K23)</f>
        <v>0</v>
      </c>
      <c r="L24" s="267">
        <f>SUM(L22:L23)</f>
        <v>0</v>
      </c>
    </row>
    <row r="25" spans="1:12">
      <c r="A25" s="146"/>
      <c r="B25" s="265"/>
      <c r="C25" s="411"/>
      <c r="D25" s="265"/>
      <c r="E25" s="297"/>
      <c r="F25" s="266"/>
      <c r="G25" s="301"/>
      <c r="H25" s="268"/>
      <c r="I25" s="267"/>
      <c r="J25" s="876"/>
      <c r="K25" s="267"/>
      <c r="L25" s="267"/>
    </row>
    <row r="26" spans="1:12">
      <c r="A26" s="146">
        <v>8</v>
      </c>
      <c r="B26" s="263" t="s">
        <v>16</v>
      </c>
      <c r="C26" s="409">
        <v>0</v>
      </c>
      <c r="D26" s="263"/>
      <c r="E26" s="293">
        <v>0</v>
      </c>
      <c r="F26" s="296">
        <f>IF($E$28=0,0,E26/E$28)</f>
        <v>0</v>
      </c>
      <c r="G26" s="301">
        <f>$G$13*F26</f>
        <v>0</v>
      </c>
      <c r="H26" s="269">
        <v>0</v>
      </c>
      <c r="I26" s="267">
        <f>H26-G26</f>
        <v>0</v>
      </c>
      <c r="J26" s="876">
        <f>$J$31*F26</f>
        <v>0</v>
      </c>
      <c r="K26" s="270">
        <v>0</v>
      </c>
      <c r="L26" s="267">
        <f>I26+J26+K26</f>
        <v>0</v>
      </c>
    </row>
    <row r="27" spans="1:12">
      <c r="A27" s="146"/>
      <c r="B27" s="279"/>
      <c r="C27" s="279"/>
      <c r="D27" s="279"/>
      <c r="E27" s="299"/>
      <c r="F27" s="280"/>
      <c r="G27" s="302"/>
      <c r="H27" s="276"/>
      <c r="I27" s="277"/>
      <c r="J27" s="911"/>
      <c r="K27" s="277"/>
      <c r="L27" s="277"/>
    </row>
    <row r="28" spans="1:12" s="285" customFormat="1" ht="24">
      <c r="A28" s="281">
        <v>9</v>
      </c>
      <c r="B28" s="282" t="s">
        <v>380</v>
      </c>
      <c r="C28" s="282"/>
      <c r="D28" s="282"/>
      <c r="E28" s="880">
        <f>E16+E20+E24+E26</f>
        <v>25648611.93</v>
      </c>
      <c r="F28" s="284">
        <f>SUM(F16:F27)</f>
        <v>1</v>
      </c>
      <c r="G28" s="880">
        <f t="shared" ref="G28:L28" si="2">G16+G20+G24+G26</f>
        <v>25648611.93</v>
      </c>
      <c r="H28" s="283">
        <f t="shared" si="2"/>
        <v>0</v>
      </c>
      <c r="I28" s="880">
        <f t="shared" si="2"/>
        <v>-1668276.0853434205</v>
      </c>
      <c r="J28" s="880">
        <f t="shared" si="2"/>
        <v>-305922.50793870469</v>
      </c>
      <c r="K28" s="413">
        <f t="shared" si="2"/>
        <v>0</v>
      </c>
      <c r="L28" s="880">
        <f t="shared" si="2"/>
        <v>-1974198.5932821252</v>
      </c>
    </row>
    <row r="29" spans="1:12">
      <c r="A29" s="146"/>
      <c r="B29" s="132"/>
      <c r="C29" s="132"/>
      <c r="D29" s="132"/>
      <c r="E29" s="132"/>
      <c r="F29" s="132"/>
      <c r="G29" s="132"/>
      <c r="H29" s="132"/>
      <c r="I29" s="132"/>
      <c r="J29" s="912"/>
      <c r="K29" s="132"/>
      <c r="L29" s="132"/>
    </row>
    <row r="30" spans="1:12">
      <c r="A30" s="146"/>
      <c r="B30" s="132"/>
      <c r="C30" s="132"/>
      <c r="D30" s="132"/>
      <c r="E30" s="132"/>
      <c r="F30" s="132"/>
      <c r="G30" s="132"/>
      <c r="H30" s="132"/>
      <c r="I30" s="132"/>
      <c r="J30" s="912"/>
      <c r="K30" s="132"/>
      <c r="L30" s="132"/>
    </row>
    <row r="31" spans="1:12">
      <c r="A31" s="146">
        <v>10</v>
      </c>
      <c r="B31" s="132"/>
      <c r="C31" s="132"/>
      <c r="D31" s="132"/>
      <c r="E31" s="132"/>
      <c r="F31" s="132"/>
      <c r="G31" s="132"/>
      <c r="H31" s="937" t="s">
        <v>601</v>
      </c>
      <c r="I31" s="937"/>
      <c r="J31" s="913">
        <f>+'Att 6 - True-up Interest'!H57</f>
        <v>-305922.50793870469</v>
      </c>
      <c r="K31" s="132"/>
      <c r="L31" s="132"/>
    </row>
    <row r="32" spans="1:12">
      <c r="A32" s="146"/>
      <c r="B32" s="132"/>
      <c r="C32" s="132"/>
      <c r="D32" s="132"/>
      <c r="E32" s="132"/>
      <c r="F32" s="132"/>
      <c r="G32" s="132"/>
      <c r="H32" s="132"/>
      <c r="I32" s="132"/>
      <c r="J32" s="132"/>
      <c r="K32" s="132"/>
      <c r="L32" s="132"/>
    </row>
    <row r="33" spans="1:12">
      <c r="A33" s="146"/>
      <c r="B33" s="132"/>
      <c r="C33" s="132"/>
      <c r="D33" s="132"/>
      <c r="E33" s="132"/>
      <c r="F33" s="132"/>
      <c r="G33" s="132"/>
      <c r="H33" s="132"/>
      <c r="I33" s="132"/>
      <c r="J33" s="132"/>
      <c r="K33" s="132"/>
      <c r="L33" s="132"/>
    </row>
    <row r="34" spans="1:12">
      <c r="A34" s="287" t="s">
        <v>81</v>
      </c>
      <c r="B34" s="132"/>
      <c r="C34" s="132"/>
      <c r="D34" s="132"/>
      <c r="E34" s="132"/>
      <c r="F34" s="132"/>
      <c r="G34" s="132"/>
      <c r="H34" s="132"/>
      <c r="I34" s="132"/>
      <c r="J34" s="132"/>
      <c r="K34" s="132"/>
      <c r="L34" s="132"/>
    </row>
    <row r="35" spans="1:12">
      <c r="A35" s="146"/>
      <c r="B35" s="256" t="s">
        <v>431</v>
      </c>
      <c r="C35" s="256"/>
      <c r="D35" s="256" t="s">
        <v>443</v>
      </c>
      <c r="E35" s="132"/>
      <c r="F35" s="132"/>
      <c r="G35" s="132"/>
      <c r="H35" s="132"/>
      <c r="I35" s="132"/>
      <c r="J35" s="132"/>
      <c r="K35" s="132"/>
      <c r="L35" s="132"/>
    </row>
    <row r="36" spans="1:12" ht="24">
      <c r="A36" s="146"/>
      <c r="B36" s="260" t="s">
        <v>83</v>
      </c>
      <c r="C36" s="258" t="s">
        <v>391</v>
      </c>
      <c r="D36" s="260" t="s">
        <v>82</v>
      </c>
      <c r="E36" s="132"/>
      <c r="F36" s="132"/>
      <c r="G36" s="132"/>
      <c r="H36" s="132"/>
      <c r="I36" s="132"/>
      <c r="J36" s="132"/>
      <c r="K36" s="132"/>
      <c r="L36" s="132"/>
    </row>
    <row r="37" spans="1:12" ht="24">
      <c r="A37" s="259">
        <v>11</v>
      </c>
      <c r="B37" s="288" t="s">
        <v>84</v>
      </c>
      <c r="C37" s="289" t="s">
        <v>85</v>
      </c>
      <c r="D37" s="264">
        <f>'Att 11 - Prior Period Adj'!F30</f>
        <v>0</v>
      </c>
      <c r="E37" s="132"/>
      <c r="F37" s="132"/>
      <c r="G37" s="132"/>
      <c r="H37" s="132"/>
      <c r="I37" s="132"/>
      <c r="J37" s="132"/>
      <c r="K37" s="132"/>
      <c r="L37" s="132"/>
    </row>
    <row r="38" spans="1:12">
      <c r="A38" s="146"/>
      <c r="B38" s="290"/>
      <c r="C38" s="279"/>
      <c r="D38" s="279"/>
      <c r="E38" s="132"/>
      <c r="F38" s="132"/>
      <c r="G38" s="132"/>
      <c r="H38" s="132"/>
      <c r="I38" s="132"/>
      <c r="J38" s="132"/>
      <c r="K38" s="132"/>
      <c r="L38" s="132"/>
    </row>
    <row r="39" spans="1:12">
      <c r="A39" s="146"/>
      <c r="B39" s="132"/>
      <c r="C39" s="132"/>
      <c r="D39" s="132"/>
      <c r="E39" s="132"/>
      <c r="F39" s="132"/>
      <c r="G39" s="132"/>
      <c r="H39" s="132"/>
      <c r="I39" s="132"/>
      <c r="J39" s="132"/>
      <c r="K39" s="132"/>
      <c r="L39" s="132"/>
    </row>
    <row r="40" spans="1:12">
      <c r="A40" s="209" t="s">
        <v>21</v>
      </c>
      <c r="B40" s="132"/>
      <c r="C40" s="132"/>
      <c r="D40" s="132"/>
      <c r="E40" s="132"/>
      <c r="F40" s="132"/>
      <c r="G40" s="132"/>
      <c r="H40" s="132"/>
      <c r="I40" s="132"/>
      <c r="J40" s="132"/>
      <c r="K40" s="132"/>
      <c r="L40" s="132"/>
    </row>
    <row r="41" spans="1:12">
      <c r="A41" s="146" t="s">
        <v>86</v>
      </c>
      <c r="B41" s="937" t="s">
        <v>91</v>
      </c>
      <c r="C41" s="937"/>
      <c r="D41" s="937"/>
      <c r="E41" s="937"/>
      <c r="F41" s="937"/>
      <c r="G41" s="937"/>
      <c r="H41" s="937"/>
      <c r="I41" s="937"/>
      <c r="J41" s="937"/>
      <c r="K41" s="937"/>
      <c r="L41" s="937"/>
    </row>
    <row r="42" spans="1:12">
      <c r="A42" s="146" t="s">
        <v>87</v>
      </c>
      <c r="B42" s="937" t="s">
        <v>561</v>
      </c>
      <c r="C42" s="937"/>
      <c r="D42" s="937"/>
      <c r="E42" s="937"/>
      <c r="F42" s="937"/>
      <c r="G42" s="937"/>
      <c r="H42" s="937"/>
      <c r="I42" s="937"/>
      <c r="J42" s="937"/>
      <c r="K42" s="937"/>
      <c r="L42" s="937"/>
    </row>
    <row r="43" spans="1:12">
      <c r="A43" s="132" t="s">
        <v>88</v>
      </c>
      <c r="B43" s="937" t="s">
        <v>562</v>
      </c>
      <c r="C43" s="937"/>
      <c r="D43" s="937"/>
      <c r="E43" s="937"/>
      <c r="F43" s="937"/>
      <c r="G43" s="937"/>
      <c r="H43" s="937"/>
      <c r="I43" s="937"/>
      <c r="J43" s="937"/>
      <c r="K43" s="937"/>
      <c r="L43" s="937"/>
    </row>
    <row r="44" spans="1:12" ht="24" customHeight="1">
      <c r="A44" s="132" t="s">
        <v>89</v>
      </c>
      <c r="B44" s="933" t="s">
        <v>92</v>
      </c>
      <c r="C44" s="933"/>
      <c r="D44" s="933"/>
      <c r="E44" s="933"/>
      <c r="F44" s="933"/>
      <c r="G44" s="933"/>
      <c r="H44" s="933"/>
      <c r="I44" s="933"/>
      <c r="J44" s="933"/>
      <c r="K44" s="933"/>
      <c r="L44" s="933"/>
    </row>
    <row r="45" spans="1:12">
      <c r="A45" s="132" t="s">
        <v>90</v>
      </c>
      <c r="B45" s="937" t="s">
        <v>93</v>
      </c>
      <c r="C45" s="937"/>
      <c r="D45" s="937"/>
      <c r="E45" s="937"/>
      <c r="F45" s="937"/>
      <c r="G45" s="937"/>
      <c r="H45" s="937"/>
      <c r="I45" s="937"/>
      <c r="J45" s="937"/>
      <c r="K45" s="937"/>
      <c r="L45" s="937"/>
    </row>
    <row r="46" spans="1:12">
      <c r="A46" s="132"/>
      <c r="B46" s="132"/>
      <c r="C46" s="132"/>
      <c r="D46" s="132"/>
      <c r="E46" s="132"/>
      <c r="F46" s="132"/>
      <c r="G46" s="132"/>
      <c r="H46" s="132"/>
      <c r="I46" s="132"/>
      <c r="J46" s="132"/>
      <c r="K46" s="132"/>
      <c r="L46" s="132"/>
    </row>
    <row r="47" spans="1:12">
      <c r="A47" s="132"/>
      <c r="B47" s="132"/>
      <c r="C47" s="132"/>
      <c r="D47" s="132"/>
      <c r="E47" s="132"/>
      <c r="F47" s="132"/>
      <c r="G47" s="132"/>
      <c r="H47" s="132"/>
      <c r="I47" s="132"/>
      <c r="J47" s="132"/>
      <c r="K47" s="132"/>
      <c r="L47" s="132"/>
    </row>
    <row r="48" spans="1:12">
      <c r="A48" s="132"/>
      <c r="B48" s="132"/>
      <c r="C48" s="132"/>
      <c r="D48" s="132"/>
      <c r="E48" s="132"/>
      <c r="F48" s="132"/>
      <c r="G48" s="132"/>
      <c r="H48" s="132"/>
      <c r="I48" s="132"/>
      <c r="J48" s="132"/>
      <c r="K48" s="132"/>
      <c r="L48" s="132"/>
    </row>
  </sheetData>
  <mergeCells count="22">
    <mergeCell ref="E13:E14"/>
    <mergeCell ref="B45:L45"/>
    <mergeCell ref="B41:L41"/>
    <mergeCell ref="B42:L42"/>
    <mergeCell ref="B43:L43"/>
    <mergeCell ref="B44:L44"/>
    <mergeCell ref="H31:I31"/>
    <mergeCell ref="J13:J14"/>
    <mergeCell ref="K13:K14"/>
    <mergeCell ref="L13:L14"/>
    <mergeCell ref="F13:F14"/>
    <mergeCell ref="H13:H14"/>
    <mergeCell ref="I13:I14"/>
    <mergeCell ref="E10:F12"/>
    <mergeCell ref="G10:G12"/>
    <mergeCell ref="H10:H12"/>
    <mergeCell ref="I10:L12"/>
    <mergeCell ref="A3:L3"/>
    <mergeCell ref="A5:L5"/>
    <mergeCell ref="B7:L7"/>
    <mergeCell ref="B8:L8"/>
    <mergeCell ref="A4:L4"/>
  </mergeCells>
  <phoneticPr fontId="0" type="noConversion"/>
  <pageMargins left="0.5" right="0.5" top="0.75" bottom="0.75" header="0.3" footer="0.3"/>
  <pageSetup scale="72" orientation="landscape" verticalDpi="1200" r:id="rId1"/>
  <rowBreaks count="1" manualBreakCount="1">
    <brk id="45" max="11" man="1"/>
  </rowBreaks>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R107"/>
  <sheetViews>
    <sheetView view="pageBreakPreview" topLeftCell="A9" zoomScaleNormal="100" zoomScaleSheetLayoutView="100" workbookViewId="0">
      <selection activeCell="I17" sqref="I17"/>
    </sheetView>
  </sheetViews>
  <sheetFormatPr defaultRowHeight="12"/>
  <cols>
    <col min="1" max="1" width="5.83203125" style="247" customWidth="1"/>
    <col min="2" max="2" width="15.33203125" style="247" customWidth="1"/>
    <col min="3" max="3" width="10.83203125" style="247" customWidth="1"/>
    <col min="4" max="4" width="15.1640625" style="247" bestFit="1" customWidth="1"/>
    <col min="5" max="5" width="15" style="247" customWidth="1"/>
    <col min="6" max="6" width="15.83203125" style="247" customWidth="1"/>
    <col min="7" max="8" width="18" style="247" customWidth="1"/>
    <col min="9" max="9" width="17.83203125" style="247" customWidth="1"/>
    <col min="10" max="10" width="16.83203125" style="247" customWidth="1"/>
    <col min="11" max="11" width="17" style="247" customWidth="1"/>
    <col min="12" max="12" width="14.83203125" style="247" bestFit="1" customWidth="1"/>
    <col min="13" max="16384" width="9.33203125" style="247"/>
  </cols>
  <sheetData>
    <row r="1" spans="1:96">
      <c r="A1" s="250"/>
      <c r="B1" s="250"/>
      <c r="C1" s="250"/>
      <c r="D1" s="124"/>
      <c r="E1" s="124"/>
      <c r="F1" s="124"/>
      <c r="G1" s="124"/>
      <c r="H1" s="124"/>
      <c r="I1" s="124"/>
      <c r="J1" s="124"/>
      <c r="K1" s="162" t="s">
        <v>107</v>
      </c>
      <c r="L1" s="131"/>
    </row>
    <row r="2" spans="1:96">
      <c r="A2" s="250"/>
      <c r="B2" s="250"/>
      <c r="C2" s="250"/>
      <c r="D2" s="124"/>
      <c r="E2" s="124"/>
      <c r="F2" s="124"/>
      <c r="G2" s="124"/>
      <c r="H2" s="124"/>
      <c r="I2" s="124"/>
      <c r="J2" s="124"/>
      <c r="K2" s="249" t="s">
        <v>1126</v>
      </c>
      <c r="L2" s="131"/>
    </row>
    <row r="3" spans="1:96">
      <c r="A3" s="922" t="s">
        <v>109</v>
      </c>
      <c r="B3" s="922"/>
      <c r="C3" s="922"/>
      <c r="D3" s="922"/>
      <c r="E3" s="922"/>
      <c r="F3" s="922"/>
      <c r="G3" s="922"/>
      <c r="H3" s="922"/>
      <c r="I3" s="922"/>
      <c r="J3" s="922"/>
      <c r="K3" s="922"/>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row>
    <row r="4" spans="1:96">
      <c r="A4" s="922" t="s">
        <v>108</v>
      </c>
      <c r="B4" s="922"/>
      <c r="C4" s="922"/>
      <c r="D4" s="922"/>
      <c r="E4" s="922"/>
      <c r="F4" s="922"/>
      <c r="G4" s="922"/>
      <c r="H4" s="922"/>
      <c r="I4" s="922"/>
      <c r="J4" s="922"/>
      <c r="K4" s="922"/>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row>
    <row r="5" spans="1:96">
      <c r="A5" s="923" t="s">
        <v>742</v>
      </c>
      <c r="B5" s="924"/>
      <c r="C5" s="924"/>
      <c r="D5" s="924"/>
      <c r="E5" s="924"/>
      <c r="F5" s="924"/>
      <c r="G5" s="924"/>
      <c r="H5" s="924"/>
      <c r="I5" s="924"/>
      <c r="J5" s="924"/>
      <c r="K5" s="924"/>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row>
    <row r="6" spans="1:96">
      <c r="A6" s="152"/>
      <c r="B6" s="152"/>
      <c r="C6" s="152"/>
      <c r="D6" s="152"/>
      <c r="E6" s="152"/>
      <c r="F6" s="152"/>
      <c r="G6" s="152"/>
      <c r="H6" s="152"/>
      <c r="I6" s="152"/>
      <c r="J6" s="152"/>
      <c r="K6" s="152"/>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row>
    <row r="7" spans="1:96">
      <c r="A7" s="304"/>
      <c r="B7" s="304"/>
      <c r="C7" s="304"/>
      <c r="D7" s="952" t="s">
        <v>117</v>
      </c>
      <c r="E7" s="952"/>
      <c r="F7" s="304" t="s">
        <v>118</v>
      </c>
      <c r="G7" s="304" t="s">
        <v>119</v>
      </c>
      <c r="H7" s="952" t="s">
        <v>120</v>
      </c>
      <c r="I7" s="952"/>
      <c r="J7" s="952" t="s">
        <v>121</v>
      </c>
      <c r="K7" s="952"/>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row>
    <row r="8" spans="1:96" ht="24">
      <c r="A8" s="305" t="s">
        <v>110</v>
      </c>
      <c r="B8" s="306" t="s">
        <v>111</v>
      </c>
      <c r="C8" s="306"/>
      <c r="D8" s="306" t="s">
        <v>413</v>
      </c>
      <c r="E8" s="306" t="s">
        <v>112</v>
      </c>
      <c r="F8" s="306" t="s">
        <v>113</v>
      </c>
      <c r="G8" s="306" t="s">
        <v>114</v>
      </c>
      <c r="H8" s="306" t="s">
        <v>115</v>
      </c>
      <c r="I8" s="306" t="s">
        <v>116</v>
      </c>
      <c r="J8" s="306" t="s">
        <v>413</v>
      </c>
      <c r="K8" s="306" t="s">
        <v>112</v>
      </c>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row>
    <row r="9" spans="1:96">
      <c r="A9" s="124"/>
      <c r="B9" s="148" t="s">
        <v>122</v>
      </c>
      <c r="C9" s="148"/>
      <c r="D9" s="148" t="s">
        <v>123</v>
      </c>
      <c r="E9" s="307" t="s">
        <v>125</v>
      </c>
      <c r="F9" s="148" t="s">
        <v>124</v>
      </c>
      <c r="G9" s="148" t="s">
        <v>126</v>
      </c>
      <c r="H9" s="148" t="s">
        <v>127</v>
      </c>
      <c r="I9" s="148" t="s">
        <v>128</v>
      </c>
      <c r="J9" s="148" t="s">
        <v>129</v>
      </c>
      <c r="K9" s="148" t="s">
        <v>130</v>
      </c>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row>
    <row r="10" spans="1:96" ht="48">
      <c r="A10" s="124"/>
      <c r="B10" s="259" t="s">
        <v>137</v>
      </c>
      <c r="C10" s="259"/>
      <c r="D10" s="281" t="s">
        <v>131</v>
      </c>
      <c r="E10" s="281" t="s">
        <v>132</v>
      </c>
      <c r="F10" s="281" t="s">
        <v>184</v>
      </c>
      <c r="G10" s="308" t="s">
        <v>567</v>
      </c>
      <c r="H10" s="281" t="s">
        <v>133</v>
      </c>
      <c r="I10" s="281" t="s">
        <v>134</v>
      </c>
      <c r="J10" s="308" t="s">
        <v>135</v>
      </c>
      <c r="K10" s="281" t="s">
        <v>136</v>
      </c>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1"/>
      <c r="CN10" s="131"/>
      <c r="CO10" s="131"/>
      <c r="CP10" s="131"/>
      <c r="CQ10" s="131"/>
      <c r="CR10" s="131"/>
    </row>
    <row r="11" spans="1:96">
      <c r="A11" s="259">
        <v>1</v>
      </c>
      <c r="B11" s="124" t="s">
        <v>150</v>
      </c>
      <c r="C11" s="249">
        <v>2025</v>
      </c>
      <c r="D11" s="309">
        <v>160915826.61000001</v>
      </c>
      <c r="E11" s="309">
        <v>926291.03</v>
      </c>
      <c r="F11" s="309">
        <v>0</v>
      </c>
      <c r="G11" s="309">
        <v>0</v>
      </c>
      <c r="H11" s="309">
        <v>867801</v>
      </c>
      <c r="I11" s="309">
        <v>697831.26999999979</v>
      </c>
      <c r="J11" s="309">
        <v>19289036.570308749</v>
      </c>
      <c r="K11" s="309">
        <v>352840.12563999998</v>
      </c>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row>
    <row r="12" spans="1:96">
      <c r="A12" s="259">
        <v>2</v>
      </c>
      <c r="B12" s="124" t="s">
        <v>139</v>
      </c>
      <c r="C12" s="249">
        <v>2026</v>
      </c>
      <c r="D12" s="309">
        <v>160915826.61000001</v>
      </c>
      <c r="E12" s="309">
        <v>926291.03</v>
      </c>
      <c r="F12" s="309">
        <v>0</v>
      </c>
      <c r="G12" s="309">
        <v>0</v>
      </c>
      <c r="H12" s="309">
        <v>867801</v>
      </c>
      <c r="I12" s="309">
        <v>624500.9099999998</v>
      </c>
      <c r="J12" s="309">
        <v>19580841.728951249</v>
      </c>
      <c r="K12" s="309">
        <v>359407.2027973333</v>
      </c>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row>
    <row r="13" spans="1:96">
      <c r="A13" s="259">
        <v>3</v>
      </c>
      <c r="B13" s="124" t="s">
        <v>140</v>
      </c>
      <c r="C13" s="249">
        <v>2026</v>
      </c>
      <c r="D13" s="309">
        <v>160915826.61000001</v>
      </c>
      <c r="E13" s="309">
        <v>926291.03</v>
      </c>
      <c r="F13" s="309">
        <v>0</v>
      </c>
      <c r="G13" s="309">
        <v>0</v>
      </c>
      <c r="H13" s="309">
        <v>867801</v>
      </c>
      <c r="I13" s="309">
        <v>547806.9099999998</v>
      </c>
      <c r="J13" s="309">
        <v>19872646.88759375</v>
      </c>
      <c r="K13" s="309">
        <v>365974.27995466662</v>
      </c>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row>
    <row r="14" spans="1:96">
      <c r="A14" s="259">
        <v>4</v>
      </c>
      <c r="B14" s="124" t="s">
        <v>141</v>
      </c>
      <c r="C14" s="249">
        <v>2026</v>
      </c>
      <c r="D14" s="309">
        <v>160915826.61000001</v>
      </c>
      <c r="E14" s="309">
        <v>926291.03</v>
      </c>
      <c r="F14" s="309">
        <v>0</v>
      </c>
      <c r="G14" s="309">
        <v>0</v>
      </c>
      <c r="H14" s="309">
        <v>867801</v>
      </c>
      <c r="I14" s="309">
        <v>495196.0299999998</v>
      </c>
      <c r="J14" s="309">
        <v>20164452.046236251</v>
      </c>
      <c r="K14" s="309">
        <v>372541.35711199994</v>
      </c>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row>
    <row r="15" spans="1:96">
      <c r="A15" s="259">
        <v>5</v>
      </c>
      <c r="B15" s="124" t="s">
        <v>142</v>
      </c>
      <c r="C15" s="249">
        <v>2026</v>
      </c>
      <c r="D15" s="309">
        <v>160915826.61000001</v>
      </c>
      <c r="E15" s="309">
        <v>926291.03</v>
      </c>
      <c r="F15" s="309">
        <v>0</v>
      </c>
      <c r="G15" s="309">
        <v>0</v>
      </c>
      <c r="H15" s="309">
        <v>867801</v>
      </c>
      <c r="I15" s="309">
        <v>619915.98999999976</v>
      </c>
      <c r="J15" s="309">
        <v>20456257.204878751</v>
      </c>
      <c r="K15" s="309">
        <v>379108.43426933326</v>
      </c>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31"/>
      <c r="BG15" s="131"/>
      <c r="BH15" s="131"/>
      <c r="BI15" s="131"/>
      <c r="BJ15" s="131"/>
      <c r="BK15" s="131"/>
      <c r="BL15" s="131"/>
      <c r="BM15" s="131"/>
      <c r="BN15" s="131"/>
      <c r="BO15" s="131"/>
      <c r="BP15" s="131"/>
      <c r="BQ15" s="131"/>
      <c r="BR15" s="131"/>
      <c r="BS15" s="131"/>
      <c r="BT15" s="131"/>
      <c r="BU15" s="131"/>
      <c r="BV15" s="131"/>
      <c r="BW15" s="131"/>
      <c r="BX15" s="131"/>
      <c r="BY15" s="131"/>
      <c r="BZ15" s="131"/>
      <c r="CA15" s="131"/>
      <c r="CB15" s="131"/>
      <c r="CC15" s="131"/>
      <c r="CD15" s="131"/>
      <c r="CE15" s="131"/>
      <c r="CF15" s="131"/>
      <c r="CG15" s="131"/>
      <c r="CH15" s="131"/>
      <c r="CI15" s="131"/>
      <c r="CJ15" s="131"/>
      <c r="CK15" s="131"/>
      <c r="CL15" s="131"/>
      <c r="CM15" s="131"/>
      <c r="CN15" s="131"/>
      <c r="CO15" s="131"/>
      <c r="CP15" s="131"/>
      <c r="CQ15" s="131"/>
      <c r="CR15" s="131"/>
    </row>
    <row r="16" spans="1:96">
      <c r="A16" s="259">
        <v>6</v>
      </c>
      <c r="B16" s="124" t="s">
        <v>143</v>
      </c>
      <c r="C16" s="249">
        <v>2026</v>
      </c>
      <c r="D16" s="309">
        <v>160915826.61000001</v>
      </c>
      <c r="E16" s="309">
        <v>926291.03</v>
      </c>
      <c r="F16" s="309">
        <v>0</v>
      </c>
      <c r="G16" s="309">
        <v>0</v>
      </c>
      <c r="H16" s="309">
        <v>867801</v>
      </c>
      <c r="I16" s="309">
        <v>480946.87999999977</v>
      </c>
      <c r="J16" s="309">
        <v>20748062.363521252</v>
      </c>
      <c r="K16" s="309">
        <v>385675.51142666658</v>
      </c>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row>
    <row r="17" spans="1:96">
      <c r="A17" s="259">
        <v>7</v>
      </c>
      <c r="B17" s="124" t="s">
        <v>144</v>
      </c>
      <c r="C17" s="249">
        <v>2026</v>
      </c>
      <c r="D17" s="309">
        <v>160915826.61000001</v>
      </c>
      <c r="E17" s="309">
        <v>926291.03</v>
      </c>
      <c r="F17" s="309">
        <v>0</v>
      </c>
      <c r="G17" s="309">
        <v>0</v>
      </c>
      <c r="H17" s="309">
        <v>867801</v>
      </c>
      <c r="I17" s="309">
        <v>499869.15</v>
      </c>
      <c r="J17" s="309">
        <v>21039867.522163752</v>
      </c>
      <c r="K17" s="309">
        <v>392242.5885839999</v>
      </c>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31"/>
      <c r="BR17" s="131"/>
      <c r="BS17" s="131"/>
      <c r="BT17" s="131"/>
      <c r="BU17" s="131"/>
      <c r="BV17" s="131"/>
      <c r="BW17" s="131"/>
      <c r="BX17" s="131"/>
      <c r="BY17" s="131"/>
      <c r="BZ17" s="131"/>
      <c r="CA17" s="131"/>
      <c r="CB17" s="131"/>
      <c r="CC17" s="131"/>
      <c r="CD17" s="131"/>
      <c r="CE17" s="131"/>
      <c r="CF17" s="131"/>
      <c r="CG17" s="131"/>
      <c r="CH17" s="131"/>
      <c r="CI17" s="131"/>
      <c r="CJ17" s="131"/>
      <c r="CK17" s="131"/>
      <c r="CL17" s="131"/>
      <c r="CM17" s="131"/>
      <c r="CN17" s="131"/>
      <c r="CO17" s="131"/>
      <c r="CP17" s="131"/>
      <c r="CQ17" s="131"/>
      <c r="CR17" s="131"/>
    </row>
    <row r="18" spans="1:96">
      <c r="A18" s="259">
        <v>8</v>
      </c>
      <c r="B18" s="124" t="s">
        <v>145</v>
      </c>
      <c r="C18" s="249">
        <v>2026</v>
      </c>
      <c r="D18" s="309">
        <v>160915826.61000001</v>
      </c>
      <c r="E18" s="309">
        <v>926291.03</v>
      </c>
      <c r="F18" s="309">
        <v>0</v>
      </c>
      <c r="G18" s="309">
        <v>0</v>
      </c>
      <c r="H18" s="309">
        <v>867801</v>
      </c>
      <c r="I18" s="309">
        <v>459265.05</v>
      </c>
      <c r="J18" s="309">
        <v>21331672.680806253</v>
      </c>
      <c r="K18" s="309">
        <v>398809.66574133321</v>
      </c>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131"/>
      <c r="CK18" s="131"/>
      <c r="CL18" s="131"/>
      <c r="CM18" s="131"/>
      <c r="CN18" s="131"/>
      <c r="CO18" s="131"/>
      <c r="CP18" s="131"/>
      <c r="CQ18" s="131"/>
      <c r="CR18" s="131"/>
    </row>
    <row r="19" spans="1:96">
      <c r="A19" s="259">
        <v>9</v>
      </c>
      <c r="B19" s="124" t="s">
        <v>146</v>
      </c>
      <c r="C19" s="249">
        <v>2026</v>
      </c>
      <c r="D19" s="309">
        <v>160915826.61000001</v>
      </c>
      <c r="E19" s="309">
        <v>926291.03</v>
      </c>
      <c r="F19" s="309">
        <v>0</v>
      </c>
      <c r="G19" s="309">
        <v>0</v>
      </c>
      <c r="H19" s="309">
        <v>867801</v>
      </c>
      <c r="I19" s="309">
        <v>467521.62</v>
      </c>
      <c r="J19" s="309">
        <v>21623477.839448754</v>
      </c>
      <c r="K19" s="309">
        <v>405376.74289866653</v>
      </c>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31"/>
      <c r="BR19" s="131"/>
      <c r="BS19" s="131"/>
      <c r="BT19" s="131"/>
      <c r="BU19" s="131"/>
      <c r="BV19" s="131"/>
      <c r="BW19" s="131"/>
      <c r="BX19" s="131"/>
      <c r="BY19" s="131"/>
      <c r="BZ19" s="131"/>
      <c r="CA19" s="131"/>
      <c r="CB19" s="131"/>
      <c r="CC19" s="131"/>
      <c r="CD19" s="131"/>
      <c r="CE19" s="131"/>
      <c r="CF19" s="131"/>
      <c r="CG19" s="131"/>
      <c r="CH19" s="131"/>
      <c r="CI19" s="131"/>
      <c r="CJ19" s="131"/>
      <c r="CK19" s="131"/>
      <c r="CL19" s="131"/>
      <c r="CM19" s="131"/>
      <c r="CN19" s="131"/>
      <c r="CO19" s="131"/>
      <c r="CP19" s="131"/>
      <c r="CQ19" s="131"/>
      <c r="CR19" s="131"/>
    </row>
    <row r="20" spans="1:96">
      <c r="A20" s="259">
        <v>10</v>
      </c>
      <c r="B20" s="124" t="s">
        <v>147</v>
      </c>
      <c r="C20" s="249">
        <v>2026</v>
      </c>
      <c r="D20" s="309">
        <v>160915826.61000001</v>
      </c>
      <c r="E20" s="309">
        <v>926291.03</v>
      </c>
      <c r="F20" s="309">
        <v>0</v>
      </c>
      <c r="G20" s="309">
        <v>0</v>
      </c>
      <c r="H20" s="309">
        <v>867801</v>
      </c>
      <c r="I20" s="309">
        <v>1024769.61</v>
      </c>
      <c r="J20" s="309">
        <v>21915282.998091254</v>
      </c>
      <c r="K20" s="309">
        <v>411943.82005599985</v>
      </c>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31"/>
      <c r="BR20" s="131"/>
      <c r="BS20" s="131"/>
      <c r="BT20" s="131"/>
      <c r="BU20" s="131"/>
      <c r="BV20" s="131"/>
      <c r="BW20" s="131"/>
      <c r="BX20" s="131"/>
      <c r="BY20" s="131"/>
      <c r="BZ20" s="131"/>
      <c r="CA20" s="131"/>
      <c r="CB20" s="131"/>
      <c r="CC20" s="131"/>
      <c r="CD20" s="131"/>
      <c r="CE20" s="131"/>
      <c r="CF20" s="131"/>
      <c r="CG20" s="131"/>
      <c r="CH20" s="131"/>
      <c r="CI20" s="131"/>
      <c r="CJ20" s="131"/>
      <c r="CK20" s="131"/>
      <c r="CL20" s="131"/>
      <c r="CM20" s="131"/>
      <c r="CN20" s="131"/>
      <c r="CO20" s="131"/>
      <c r="CP20" s="131"/>
      <c r="CQ20" s="131"/>
      <c r="CR20" s="131"/>
    </row>
    <row r="21" spans="1:96">
      <c r="A21" s="259">
        <v>11</v>
      </c>
      <c r="B21" s="124" t="s">
        <v>148</v>
      </c>
      <c r="C21" s="249">
        <v>2026</v>
      </c>
      <c r="D21" s="309">
        <v>160915826.61000001</v>
      </c>
      <c r="E21" s="309">
        <v>926291.03</v>
      </c>
      <c r="F21" s="309">
        <v>0</v>
      </c>
      <c r="G21" s="309">
        <v>0</v>
      </c>
      <c r="H21" s="309">
        <v>867801</v>
      </c>
      <c r="I21" s="309">
        <v>1058440.93</v>
      </c>
      <c r="J21" s="309">
        <v>22207088.156733755</v>
      </c>
      <c r="K21" s="309">
        <v>418510.89721333317</v>
      </c>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row>
    <row r="22" spans="1:96">
      <c r="A22" s="259">
        <v>12</v>
      </c>
      <c r="B22" s="124" t="s">
        <v>149</v>
      </c>
      <c r="C22" s="249">
        <v>2026</v>
      </c>
      <c r="D22" s="309">
        <v>160915826.61000001</v>
      </c>
      <c r="E22" s="309">
        <v>926291.03</v>
      </c>
      <c r="F22" s="309">
        <v>0</v>
      </c>
      <c r="G22" s="309">
        <v>0</v>
      </c>
      <c r="H22" s="309">
        <v>867801</v>
      </c>
      <c r="I22" s="309">
        <v>918100.08</v>
      </c>
      <c r="J22" s="309">
        <v>22498893.315376256</v>
      </c>
      <c r="K22" s="309">
        <v>425077.97437066649</v>
      </c>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1"/>
      <c r="BA22" s="131"/>
      <c r="BB22" s="131"/>
      <c r="BC22" s="131"/>
      <c r="BD22" s="131"/>
      <c r="BE22" s="131"/>
      <c r="BF22" s="131"/>
      <c r="BG22" s="131"/>
      <c r="BH22" s="131"/>
      <c r="BI22" s="131"/>
      <c r="BJ22" s="131"/>
      <c r="BK22" s="131"/>
      <c r="BL22" s="131"/>
      <c r="BM22" s="131"/>
      <c r="BN22" s="131"/>
      <c r="BO22" s="131"/>
      <c r="BP22" s="131"/>
      <c r="BQ22" s="131"/>
      <c r="BR22" s="131"/>
      <c r="BS22" s="131"/>
      <c r="BT22" s="131"/>
      <c r="BU22" s="131"/>
      <c r="BV22" s="131"/>
      <c r="BW22" s="131"/>
      <c r="BX22" s="131"/>
      <c r="BY22" s="131"/>
      <c r="BZ22" s="131"/>
      <c r="CA22" s="131"/>
      <c r="CB22" s="131"/>
      <c r="CC22" s="131"/>
      <c r="CD22" s="131"/>
      <c r="CE22" s="131"/>
      <c r="CF22" s="131"/>
      <c r="CG22" s="131"/>
      <c r="CH22" s="131"/>
      <c r="CI22" s="131"/>
      <c r="CJ22" s="131"/>
      <c r="CK22" s="131"/>
      <c r="CL22" s="131"/>
      <c r="CM22" s="131"/>
      <c r="CN22" s="131"/>
      <c r="CO22" s="131"/>
      <c r="CP22" s="131"/>
      <c r="CQ22" s="131"/>
      <c r="CR22" s="131"/>
    </row>
    <row r="23" spans="1:96">
      <c r="A23" s="259">
        <v>13</v>
      </c>
      <c r="B23" s="124" t="s">
        <v>150</v>
      </c>
      <c r="C23" s="249">
        <v>2026</v>
      </c>
      <c r="D23" s="309">
        <v>160915826.61000001</v>
      </c>
      <c r="E23" s="309">
        <v>926291.03</v>
      </c>
      <c r="F23" s="309">
        <v>0</v>
      </c>
      <c r="G23" s="309">
        <v>0</v>
      </c>
      <c r="H23" s="309">
        <v>867801</v>
      </c>
      <c r="I23" s="309">
        <v>779673.75999999989</v>
      </c>
      <c r="J23" s="309">
        <v>22790698.474018756</v>
      </c>
      <c r="K23" s="309">
        <v>431645.05152799981</v>
      </c>
      <c r="L23" s="830"/>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1"/>
      <c r="BC23" s="131"/>
      <c r="BD23" s="131"/>
      <c r="BE23" s="131"/>
      <c r="BF23" s="131"/>
      <c r="BG23" s="131"/>
      <c r="BH23" s="131"/>
      <c r="BI23" s="131"/>
      <c r="BJ23" s="131"/>
      <c r="BK23" s="131"/>
      <c r="BL23" s="131"/>
      <c r="BM23" s="131"/>
      <c r="BN23" s="131"/>
      <c r="BO23" s="131"/>
      <c r="BP23" s="131"/>
      <c r="BQ23" s="131"/>
      <c r="BR23" s="131"/>
      <c r="BS23" s="131"/>
      <c r="BT23" s="131"/>
      <c r="BU23" s="131"/>
      <c r="BV23" s="131"/>
      <c r="BW23" s="131"/>
      <c r="BX23" s="131"/>
      <c r="BY23" s="131"/>
      <c r="BZ23" s="131"/>
      <c r="CA23" s="131"/>
      <c r="CB23" s="131"/>
      <c r="CC23" s="131"/>
      <c r="CD23" s="131"/>
      <c r="CE23" s="131"/>
      <c r="CF23" s="131"/>
      <c r="CG23" s="131"/>
      <c r="CH23" s="131"/>
      <c r="CI23" s="131"/>
      <c r="CJ23" s="131"/>
      <c r="CK23" s="131"/>
      <c r="CL23" s="131"/>
      <c r="CM23" s="131"/>
      <c r="CN23" s="131"/>
      <c r="CO23" s="131"/>
      <c r="CP23" s="131"/>
      <c r="CQ23" s="131"/>
      <c r="CR23" s="131"/>
    </row>
    <row r="24" spans="1:96" ht="36.75" thickBot="1">
      <c r="A24" s="259">
        <v>14</v>
      </c>
      <c r="B24" s="310" t="s">
        <v>151</v>
      </c>
      <c r="C24" s="310"/>
      <c r="D24" s="828">
        <f>AVERAGE(D11:D23)</f>
        <v>160915826.61000007</v>
      </c>
      <c r="E24" s="828">
        <f t="shared" ref="E24:K24" si="0">AVERAGE(E11:E23)</f>
        <v>926291.02999999991</v>
      </c>
      <c r="F24" s="311">
        <f t="shared" si="0"/>
        <v>0</v>
      </c>
      <c r="G24" s="311">
        <f t="shared" si="0"/>
        <v>0</v>
      </c>
      <c r="H24" s="828">
        <f>AVERAGE(H11:H23)</f>
        <v>867801</v>
      </c>
      <c r="I24" s="828">
        <f t="shared" si="0"/>
        <v>667218.32230769226</v>
      </c>
      <c r="J24" s="828">
        <f t="shared" si="0"/>
        <v>21039867.522163752</v>
      </c>
      <c r="K24" s="828">
        <f t="shared" si="0"/>
        <v>392242.58858399995</v>
      </c>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c r="AP24" s="131"/>
      <c r="AQ24" s="131"/>
      <c r="AR24" s="131"/>
      <c r="AS24" s="131"/>
      <c r="AT24" s="131"/>
      <c r="AU24" s="131"/>
      <c r="AV24" s="131"/>
      <c r="AW24" s="131"/>
      <c r="AX24" s="131"/>
      <c r="AY24" s="131"/>
      <c r="AZ24" s="131"/>
      <c r="BA24" s="131"/>
      <c r="BB24" s="131"/>
      <c r="BC24" s="131"/>
      <c r="BD24" s="131"/>
      <c r="BE24" s="131"/>
      <c r="BF24" s="131"/>
      <c r="BG24" s="131"/>
      <c r="BH24" s="131"/>
      <c r="BI24" s="131"/>
      <c r="BJ24" s="131"/>
      <c r="BK24" s="131"/>
      <c r="BL24" s="131"/>
      <c r="BM24" s="131"/>
      <c r="BN24" s="131"/>
      <c r="BO24" s="131"/>
      <c r="BP24" s="131"/>
      <c r="BQ24" s="131"/>
      <c r="BR24" s="131"/>
      <c r="BS24" s="131"/>
      <c r="BT24" s="131"/>
      <c r="BU24" s="131"/>
      <c r="BV24" s="131"/>
      <c r="BW24" s="131"/>
      <c r="BX24" s="131"/>
      <c r="BY24" s="131"/>
      <c r="BZ24" s="131"/>
      <c r="CA24" s="131"/>
      <c r="CB24" s="131"/>
      <c r="CC24" s="131"/>
      <c r="CD24" s="131"/>
      <c r="CE24" s="131"/>
      <c r="CF24" s="131"/>
      <c r="CG24" s="131"/>
      <c r="CH24" s="131"/>
      <c r="CI24" s="131"/>
      <c r="CJ24" s="131"/>
      <c r="CK24" s="131"/>
      <c r="CL24" s="131"/>
      <c r="CM24" s="131"/>
      <c r="CN24" s="131"/>
      <c r="CO24" s="131"/>
      <c r="CP24" s="131"/>
      <c r="CQ24" s="131"/>
      <c r="CR24" s="131"/>
    </row>
    <row r="25" spans="1:96" ht="12.75" thickTop="1">
      <c r="A25" s="124"/>
      <c r="B25" s="124"/>
      <c r="C25" s="124"/>
      <c r="D25" s="124"/>
      <c r="E25" s="124"/>
      <c r="F25" s="124"/>
      <c r="G25" s="124"/>
      <c r="H25" s="124"/>
      <c r="I25" s="124"/>
      <c r="J25" s="124"/>
      <c r="K25" s="124"/>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31"/>
      <c r="AM25" s="131"/>
      <c r="AN25" s="131"/>
      <c r="AO25" s="131"/>
      <c r="AP25" s="131"/>
      <c r="AQ25" s="131"/>
      <c r="AR25" s="131"/>
      <c r="AS25" s="131"/>
      <c r="AT25" s="131"/>
      <c r="AU25" s="131"/>
      <c r="AV25" s="131"/>
      <c r="AW25" s="131"/>
      <c r="AX25" s="131"/>
      <c r="AY25" s="131"/>
      <c r="AZ25" s="131"/>
      <c r="BA25" s="131"/>
      <c r="BB25" s="131"/>
      <c r="BC25" s="131"/>
      <c r="BD25" s="131"/>
      <c r="BE25" s="131"/>
      <c r="BF25" s="131"/>
      <c r="BG25" s="131"/>
      <c r="BH25" s="131"/>
      <c r="BI25" s="131"/>
      <c r="BJ25" s="131"/>
      <c r="BK25" s="131"/>
      <c r="BL25" s="131"/>
      <c r="BM25" s="131"/>
      <c r="BN25" s="131"/>
      <c r="BO25" s="131"/>
      <c r="BP25" s="131"/>
      <c r="BQ25" s="131"/>
      <c r="BR25" s="131"/>
      <c r="BS25" s="131"/>
      <c r="BT25" s="131"/>
      <c r="BU25" s="131"/>
      <c r="BV25" s="131"/>
      <c r="BW25" s="131"/>
      <c r="BX25" s="131"/>
      <c r="BY25" s="131"/>
      <c r="BZ25" s="131"/>
      <c r="CA25" s="131"/>
      <c r="CB25" s="131"/>
      <c r="CC25" s="131"/>
      <c r="CD25" s="131"/>
      <c r="CE25" s="131"/>
      <c r="CF25" s="131"/>
      <c r="CG25" s="131"/>
      <c r="CH25" s="131"/>
      <c r="CI25" s="131"/>
      <c r="CJ25" s="131"/>
      <c r="CK25" s="131"/>
      <c r="CL25" s="131"/>
      <c r="CM25" s="131"/>
      <c r="CN25" s="131"/>
      <c r="CO25" s="131"/>
      <c r="CP25" s="131"/>
      <c r="CQ25" s="131"/>
      <c r="CR25" s="131"/>
    </row>
    <row r="26" spans="1:96">
      <c r="A26" s="950" t="s">
        <v>152</v>
      </c>
      <c r="B26" s="950"/>
      <c r="C26" s="950"/>
      <c r="D26" s="950"/>
      <c r="E26" s="950"/>
      <c r="F26" s="950"/>
      <c r="G26" s="950"/>
      <c r="H26" s="950"/>
      <c r="I26" s="950"/>
      <c r="J26" s="950"/>
      <c r="K26" s="950"/>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row>
    <row r="27" spans="1:96" ht="36">
      <c r="A27" s="124"/>
      <c r="B27" s="306" t="s">
        <v>111</v>
      </c>
      <c r="C27" s="306"/>
      <c r="D27" s="306" t="s">
        <v>153</v>
      </c>
      <c r="E27" s="306" t="s">
        <v>154</v>
      </c>
      <c r="F27" s="124"/>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row>
    <row r="28" spans="1:96">
      <c r="A28" s="124"/>
      <c r="B28" s="304" t="s">
        <v>122</v>
      </c>
      <c r="C28" s="304"/>
      <c r="D28" s="304" t="s">
        <v>123</v>
      </c>
      <c r="E28" s="312" t="s">
        <v>125</v>
      </c>
      <c r="F28" s="124"/>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row>
    <row r="29" spans="1:96">
      <c r="A29" s="124"/>
      <c r="B29" s="259" t="s">
        <v>137</v>
      </c>
      <c r="C29" s="259"/>
      <c r="D29" s="306" t="s">
        <v>155</v>
      </c>
      <c r="E29" s="306" t="s">
        <v>156</v>
      </c>
      <c r="F29" s="124"/>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row>
    <row r="30" spans="1:96">
      <c r="A30" s="146">
        <v>15</v>
      </c>
      <c r="B30" s="124" t="s">
        <v>150</v>
      </c>
      <c r="C30" s="249">
        <v>2025</v>
      </c>
      <c r="D30" s="309">
        <v>0</v>
      </c>
      <c r="E30" s="309">
        <v>0</v>
      </c>
      <c r="F30" s="124"/>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1"/>
      <c r="CM30" s="131"/>
    </row>
    <row r="31" spans="1:96">
      <c r="A31" s="146">
        <v>16</v>
      </c>
      <c r="B31" s="124" t="s">
        <v>139</v>
      </c>
      <c r="C31" s="249">
        <v>2026</v>
      </c>
      <c r="D31" s="309">
        <v>0</v>
      </c>
      <c r="E31" s="309">
        <v>0</v>
      </c>
      <c r="F31" s="124"/>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row>
    <row r="32" spans="1:96">
      <c r="A32" s="146">
        <v>17</v>
      </c>
      <c r="B32" s="124" t="s">
        <v>140</v>
      </c>
      <c r="C32" s="249">
        <v>2026</v>
      </c>
      <c r="D32" s="309">
        <v>0</v>
      </c>
      <c r="E32" s="309">
        <v>0</v>
      </c>
      <c r="F32" s="124"/>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row>
    <row r="33" spans="1:96">
      <c r="A33" s="146">
        <v>18</v>
      </c>
      <c r="B33" s="124" t="s">
        <v>141</v>
      </c>
      <c r="C33" s="249">
        <v>2026</v>
      </c>
      <c r="D33" s="309">
        <v>0</v>
      </c>
      <c r="E33" s="309">
        <v>0</v>
      </c>
      <c r="F33" s="124"/>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31"/>
      <c r="BG33" s="131"/>
      <c r="BH33" s="131"/>
      <c r="BI33" s="131"/>
      <c r="BJ33" s="131"/>
      <c r="BK33" s="131"/>
      <c r="BL33" s="131"/>
      <c r="BM33" s="131"/>
      <c r="BN33" s="131"/>
      <c r="BO33" s="131"/>
      <c r="BP33" s="131"/>
      <c r="BQ33" s="131"/>
      <c r="BR33" s="131"/>
      <c r="BS33" s="131"/>
      <c r="BT33" s="131"/>
      <c r="BU33" s="131"/>
      <c r="BV33" s="131"/>
      <c r="BW33" s="131"/>
      <c r="BX33" s="131"/>
      <c r="BY33" s="131"/>
      <c r="BZ33" s="131"/>
      <c r="CA33" s="131"/>
      <c r="CB33" s="131"/>
      <c r="CC33" s="131"/>
      <c r="CD33" s="131"/>
      <c r="CE33" s="131"/>
      <c r="CF33" s="131"/>
      <c r="CG33" s="131"/>
      <c r="CH33" s="131"/>
      <c r="CI33" s="131"/>
      <c r="CJ33" s="131"/>
      <c r="CK33" s="131"/>
      <c r="CL33" s="131"/>
      <c r="CM33" s="131"/>
    </row>
    <row r="34" spans="1:96">
      <c r="A34" s="146">
        <v>19</v>
      </c>
      <c r="B34" s="124" t="s">
        <v>142</v>
      </c>
      <c r="C34" s="249">
        <v>2026</v>
      </c>
      <c r="D34" s="309">
        <v>0</v>
      </c>
      <c r="E34" s="309">
        <v>0</v>
      </c>
      <c r="F34" s="124"/>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row>
    <row r="35" spans="1:96">
      <c r="A35" s="146">
        <v>20</v>
      </c>
      <c r="B35" s="124" t="s">
        <v>143</v>
      </c>
      <c r="C35" s="249">
        <v>2026</v>
      </c>
      <c r="D35" s="309">
        <v>0</v>
      </c>
      <c r="E35" s="309">
        <v>0</v>
      </c>
      <c r="F35" s="124"/>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c r="BT35" s="131"/>
      <c r="BU35" s="131"/>
      <c r="BV35" s="131"/>
      <c r="BW35" s="131"/>
      <c r="BX35" s="131"/>
      <c r="BY35" s="131"/>
      <c r="BZ35" s="131"/>
      <c r="CA35" s="131"/>
      <c r="CB35" s="131"/>
      <c r="CC35" s="131"/>
      <c r="CD35" s="131"/>
      <c r="CE35" s="131"/>
      <c r="CF35" s="131"/>
      <c r="CG35" s="131"/>
      <c r="CH35" s="131"/>
      <c r="CI35" s="131"/>
      <c r="CJ35" s="131"/>
      <c r="CK35" s="131"/>
      <c r="CL35" s="131"/>
      <c r="CM35" s="131"/>
    </row>
    <row r="36" spans="1:96">
      <c r="A36" s="146">
        <v>21</v>
      </c>
      <c r="B36" s="124" t="s">
        <v>144</v>
      </c>
      <c r="C36" s="249">
        <v>2026</v>
      </c>
      <c r="D36" s="309">
        <v>0</v>
      </c>
      <c r="E36" s="309">
        <v>0</v>
      </c>
      <c r="F36" s="124"/>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row>
    <row r="37" spans="1:96">
      <c r="A37" s="146">
        <v>22</v>
      </c>
      <c r="B37" s="124" t="s">
        <v>145</v>
      </c>
      <c r="C37" s="249">
        <v>2026</v>
      </c>
      <c r="D37" s="309">
        <v>0</v>
      </c>
      <c r="E37" s="309">
        <v>0</v>
      </c>
      <c r="F37" s="124"/>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row>
    <row r="38" spans="1:96">
      <c r="A38" s="146">
        <v>23</v>
      </c>
      <c r="B38" s="124" t="s">
        <v>146</v>
      </c>
      <c r="C38" s="249">
        <v>2026</v>
      </c>
      <c r="D38" s="309">
        <v>0</v>
      </c>
      <c r="E38" s="309">
        <v>0</v>
      </c>
      <c r="F38" s="124"/>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1"/>
      <c r="BR38" s="131"/>
      <c r="BS38" s="131"/>
      <c r="BT38" s="131"/>
      <c r="BU38" s="131"/>
      <c r="BV38" s="131"/>
      <c r="BW38" s="131"/>
      <c r="BX38" s="131"/>
      <c r="BY38" s="131"/>
      <c r="BZ38" s="131"/>
      <c r="CA38" s="131"/>
      <c r="CB38" s="131"/>
      <c r="CC38" s="131"/>
      <c r="CD38" s="131"/>
      <c r="CE38" s="131"/>
      <c r="CF38" s="131"/>
      <c r="CG38" s="131"/>
      <c r="CH38" s="131"/>
      <c r="CI38" s="131"/>
      <c r="CJ38" s="131"/>
      <c r="CK38" s="131"/>
      <c r="CL38" s="131"/>
      <c r="CM38" s="131"/>
    </row>
    <row r="39" spans="1:96">
      <c r="A39" s="146">
        <v>24</v>
      </c>
      <c r="B39" s="124" t="s">
        <v>147</v>
      </c>
      <c r="C39" s="249">
        <v>2026</v>
      </c>
      <c r="D39" s="309">
        <v>0</v>
      </c>
      <c r="E39" s="309">
        <v>0</v>
      </c>
      <c r="F39" s="124"/>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1"/>
      <c r="BR39" s="131"/>
      <c r="BS39" s="131"/>
      <c r="BT39" s="131"/>
      <c r="BU39" s="131"/>
      <c r="BV39" s="131"/>
      <c r="BW39" s="131"/>
      <c r="BX39" s="131"/>
      <c r="BY39" s="131"/>
      <c r="BZ39" s="131"/>
      <c r="CA39" s="131"/>
      <c r="CB39" s="131"/>
      <c r="CC39" s="131"/>
      <c r="CD39" s="131"/>
      <c r="CE39" s="131"/>
      <c r="CF39" s="131"/>
      <c r="CG39" s="131"/>
      <c r="CH39" s="131"/>
      <c r="CI39" s="131"/>
      <c r="CJ39" s="131"/>
      <c r="CK39" s="131"/>
      <c r="CL39" s="131"/>
      <c r="CM39" s="131"/>
    </row>
    <row r="40" spans="1:96">
      <c r="A40" s="146">
        <v>25</v>
      </c>
      <c r="B40" s="124" t="s">
        <v>148</v>
      </c>
      <c r="C40" s="249">
        <v>2026</v>
      </c>
      <c r="D40" s="309">
        <v>0</v>
      </c>
      <c r="E40" s="309">
        <v>0</v>
      </c>
      <c r="F40" s="124"/>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1"/>
    </row>
    <row r="41" spans="1:96">
      <c r="A41" s="146">
        <v>26</v>
      </c>
      <c r="B41" s="124" t="s">
        <v>149</v>
      </c>
      <c r="C41" s="249">
        <v>2026</v>
      </c>
      <c r="D41" s="309">
        <v>0</v>
      </c>
      <c r="E41" s="309">
        <v>0</v>
      </c>
      <c r="F41" s="124"/>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1"/>
      <c r="CM41" s="131"/>
    </row>
    <row r="42" spans="1:96">
      <c r="A42" s="146">
        <v>27</v>
      </c>
      <c r="B42" s="124" t="s">
        <v>150</v>
      </c>
      <c r="C42" s="249">
        <v>2026</v>
      </c>
      <c r="D42" s="309">
        <v>0</v>
      </c>
      <c r="E42" s="309">
        <v>0</v>
      </c>
      <c r="F42" s="124"/>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1"/>
      <c r="BR42" s="131"/>
      <c r="BS42" s="131"/>
      <c r="BT42" s="131"/>
      <c r="BU42" s="131"/>
      <c r="BV42" s="131"/>
      <c r="BW42" s="131"/>
      <c r="BX42" s="131"/>
      <c r="BY42" s="131"/>
      <c r="BZ42" s="131"/>
      <c r="CA42" s="131"/>
      <c r="CB42" s="131"/>
      <c r="CC42" s="131"/>
      <c r="CD42" s="131"/>
      <c r="CE42" s="131"/>
      <c r="CF42" s="131"/>
      <c r="CG42" s="131"/>
      <c r="CH42" s="131"/>
      <c r="CI42" s="131"/>
      <c r="CJ42" s="131"/>
      <c r="CK42" s="131"/>
      <c r="CL42" s="131"/>
      <c r="CM42" s="131"/>
    </row>
    <row r="43" spans="1:96" ht="36.75" thickBot="1">
      <c r="A43" s="146">
        <v>28</v>
      </c>
      <c r="B43" s="310" t="s">
        <v>151</v>
      </c>
      <c r="C43" s="310"/>
      <c r="D43" s="829">
        <f>AVERAGE(D30:D42)</f>
        <v>0</v>
      </c>
      <c r="E43" s="313">
        <f>AVERAGE(E30:E42)</f>
        <v>0</v>
      </c>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1"/>
      <c r="BR43" s="131"/>
      <c r="BS43" s="131"/>
      <c r="BT43" s="131"/>
      <c r="BU43" s="131"/>
      <c r="BV43" s="131"/>
      <c r="BW43" s="131"/>
      <c r="BX43" s="131"/>
      <c r="BY43" s="131"/>
      <c r="BZ43" s="131"/>
      <c r="CA43" s="131"/>
      <c r="CB43" s="131"/>
      <c r="CC43" s="131"/>
      <c r="CD43" s="131"/>
      <c r="CE43" s="131"/>
      <c r="CF43" s="131"/>
      <c r="CG43" s="131"/>
      <c r="CH43" s="131"/>
      <c r="CI43" s="131"/>
      <c r="CJ43" s="131"/>
      <c r="CK43" s="131"/>
      <c r="CL43" s="131"/>
      <c r="CM43" s="131"/>
    </row>
    <row r="44" spans="1:96" ht="12.75" thickTop="1">
      <c r="A44" s="146"/>
      <c r="B44" s="310"/>
      <c r="C44" s="310"/>
      <c r="D44" s="286"/>
      <c r="E44" s="286"/>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1"/>
      <c r="BR44" s="131"/>
      <c r="BS44" s="131"/>
      <c r="BT44" s="131"/>
      <c r="BU44" s="131"/>
      <c r="BV44" s="131"/>
      <c r="BW44" s="131"/>
      <c r="BX44" s="131"/>
      <c r="BY44" s="131"/>
      <c r="BZ44" s="131"/>
      <c r="CA44" s="131"/>
      <c r="CB44" s="131"/>
      <c r="CC44" s="131"/>
      <c r="CD44" s="131"/>
      <c r="CE44" s="131"/>
      <c r="CF44" s="131"/>
      <c r="CG44" s="131"/>
      <c r="CH44" s="131"/>
      <c r="CI44" s="131"/>
      <c r="CJ44" s="131"/>
      <c r="CK44" s="131"/>
      <c r="CL44" s="131"/>
      <c r="CM44" s="131"/>
    </row>
    <row r="45" spans="1:96">
      <c r="A45" s="250"/>
      <c r="B45" s="250"/>
      <c r="C45" s="250"/>
      <c r="D45" s="124"/>
      <c r="E45" s="124"/>
      <c r="F45" s="162"/>
      <c r="G45" s="131"/>
      <c r="H45" s="131"/>
      <c r="I45" s="131"/>
      <c r="J45" s="131"/>
      <c r="K45" s="162" t="s">
        <v>179</v>
      </c>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1"/>
      <c r="BR45" s="131"/>
      <c r="BS45" s="131"/>
      <c r="BT45" s="131"/>
      <c r="BU45" s="131"/>
      <c r="BV45" s="131"/>
      <c r="BW45" s="131"/>
      <c r="BX45" s="131"/>
      <c r="BY45" s="131"/>
      <c r="BZ45" s="131"/>
      <c r="CA45" s="131"/>
      <c r="CB45" s="131"/>
      <c r="CC45" s="131"/>
      <c r="CD45" s="131"/>
      <c r="CE45" s="131"/>
      <c r="CF45" s="131"/>
      <c r="CG45" s="131"/>
      <c r="CH45" s="131"/>
      <c r="CI45" s="131"/>
      <c r="CJ45" s="131"/>
      <c r="CK45" s="131"/>
      <c r="CL45" s="131"/>
      <c r="CM45" s="131"/>
    </row>
    <row r="46" spans="1:96">
      <c r="A46" s="250"/>
      <c r="B46" s="250"/>
      <c r="C46" s="250"/>
      <c r="D46" s="124"/>
      <c r="E46" s="124"/>
      <c r="F46" s="124"/>
      <c r="G46" s="124"/>
      <c r="H46" s="124"/>
      <c r="I46" s="124"/>
      <c r="J46" s="124"/>
      <c r="K46" s="249" t="s">
        <v>1126</v>
      </c>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1"/>
      <c r="CM46" s="131"/>
      <c r="CN46" s="131"/>
      <c r="CO46" s="131"/>
      <c r="CP46" s="131"/>
      <c r="CQ46" s="131"/>
      <c r="CR46" s="131"/>
    </row>
    <row r="47" spans="1:96">
      <c r="A47" s="922" t="s">
        <v>109</v>
      </c>
      <c r="B47" s="922"/>
      <c r="C47" s="922"/>
      <c r="D47" s="922"/>
      <c r="E47" s="922"/>
      <c r="F47" s="922"/>
      <c r="G47" s="922"/>
      <c r="H47" s="922"/>
      <c r="I47" s="922"/>
      <c r="J47" s="922"/>
      <c r="K47" s="922"/>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1"/>
      <c r="BR47" s="131"/>
      <c r="BS47" s="131"/>
      <c r="BT47" s="131"/>
      <c r="BU47" s="131"/>
      <c r="BV47" s="131"/>
      <c r="BW47" s="131"/>
      <c r="BX47" s="131"/>
      <c r="BY47" s="131"/>
      <c r="BZ47" s="131"/>
      <c r="CA47" s="131"/>
      <c r="CB47" s="131"/>
      <c r="CC47" s="131"/>
      <c r="CD47" s="131"/>
      <c r="CE47" s="131"/>
      <c r="CF47" s="131"/>
      <c r="CG47" s="131"/>
      <c r="CH47" s="131"/>
      <c r="CI47" s="131"/>
      <c r="CJ47" s="131"/>
      <c r="CK47" s="131"/>
      <c r="CL47" s="131"/>
      <c r="CM47" s="131"/>
      <c r="CN47" s="131"/>
      <c r="CO47" s="131"/>
      <c r="CP47" s="131"/>
      <c r="CQ47" s="131"/>
      <c r="CR47" s="131"/>
    </row>
    <row r="48" spans="1:96">
      <c r="A48" s="922" t="s">
        <v>108</v>
      </c>
      <c r="B48" s="922"/>
      <c r="C48" s="922"/>
      <c r="D48" s="922"/>
      <c r="E48" s="922"/>
      <c r="F48" s="922"/>
      <c r="G48" s="922"/>
      <c r="H48" s="922"/>
      <c r="I48" s="922"/>
      <c r="J48" s="922"/>
      <c r="K48" s="922"/>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1"/>
      <c r="BR48" s="131"/>
      <c r="BS48" s="131"/>
      <c r="BT48" s="131"/>
      <c r="BU48" s="131"/>
      <c r="BV48" s="131"/>
      <c r="BW48" s="131"/>
      <c r="BX48" s="131"/>
      <c r="BY48" s="131"/>
      <c r="BZ48" s="131"/>
      <c r="CA48" s="131"/>
      <c r="CB48" s="131"/>
      <c r="CC48" s="131"/>
      <c r="CD48" s="131"/>
      <c r="CE48" s="131"/>
      <c r="CF48" s="131"/>
      <c r="CG48" s="131"/>
      <c r="CH48" s="131"/>
      <c r="CI48" s="131"/>
      <c r="CJ48" s="131"/>
      <c r="CK48" s="131"/>
      <c r="CL48" s="131"/>
      <c r="CM48" s="131"/>
      <c r="CN48" s="131"/>
      <c r="CO48" s="131"/>
      <c r="CP48" s="131"/>
      <c r="CQ48" s="131"/>
      <c r="CR48" s="131"/>
    </row>
    <row r="49" spans="1:96">
      <c r="A49" s="923" t="s">
        <v>742</v>
      </c>
      <c r="B49" s="924"/>
      <c r="C49" s="924"/>
      <c r="D49" s="924"/>
      <c r="E49" s="924"/>
      <c r="F49" s="924"/>
      <c r="G49" s="924"/>
      <c r="H49" s="924"/>
      <c r="I49" s="924"/>
      <c r="J49" s="924"/>
      <c r="K49" s="924"/>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1"/>
      <c r="CN49" s="131"/>
      <c r="CO49" s="131"/>
      <c r="CP49" s="131"/>
      <c r="CQ49" s="131"/>
      <c r="CR49" s="131"/>
    </row>
    <row r="50" spans="1:96">
      <c r="A50" s="314"/>
      <c r="B50" s="315" t="s">
        <v>157</v>
      </c>
      <c r="C50" s="315"/>
      <c r="D50" s="315"/>
      <c r="E50" s="315"/>
      <c r="F50" s="124"/>
      <c r="G50" s="124"/>
      <c r="H50" s="124"/>
      <c r="I50" s="124"/>
      <c r="J50" s="124"/>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1"/>
      <c r="BR50" s="131"/>
      <c r="BS50" s="131"/>
      <c r="BT50" s="131"/>
      <c r="BU50" s="131"/>
      <c r="BV50" s="131"/>
      <c r="BW50" s="131"/>
      <c r="BX50" s="131"/>
      <c r="BY50" s="131"/>
      <c r="BZ50" s="131"/>
      <c r="CA50" s="131"/>
      <c r="CB50" s="131"/>
      <c r="CC50" s="131"/>
      <c r="CD50" s="131"/>
      <c r="CE50" s="131"/>
      <c r="CF50" s="131"/>
      <c r="CG50" s="131"/>
      <c r="CH50" s="131"/>
      <c r="CI50" s="131"/>
      <c r="CJ50" s="131"/>
      <c r="CK50" s="131"/>
      <c r="CL50" s="131"/>
      <c r="CM50" s="131"/>
      <c r="CN50" s="131"/>
      <c r="CO50" s="131"/>
      <c r="CP50" s="131"/>
      <c r="CQ50" s="131"/>
      <c r="CR50" s="131"/>
    </row>
    <row r="51" spans="1:96" ht="48">
      <c r="A51" s="146"/>
      <c r="B51" s="124"/>
      <c r="C51" s="124"/>
      <c r="D51" s="306" t="s">
        <v>158</v>
      </c>
      <c r="E51" s="306" t="s">
        <v>159</v>
      </c>
      <c r="F51" s="306" t="s">
        <v>160</v>
      </c>
      <c r="G51" s="124"/>
      <c r="H51" s="124"/>
      <c r="I51" s="124"/>
      <c r="J51" s="124"/>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131"/>
      <c r="BT51" s="131"/>
      <c r="BU51" s="131"/>
      <c r="BV51" s="131"/>
      <c r="BW51" s="131"/>
      <c r="BX51" s="131"/>
      <c r="BY51" s="131"/>
      <c r="BZ51" s="131"/>
      <c r="CA51" s="131"/>
      <c r="CB51" s="131"/>
      <c r="CC51" s="131"/>
      <c r="CD51" s="131"/>
      <c r="CE51" s="131"/>
      <c r="CF51" s="131"/>
      <c r="CG51" s="131"/>
      <c r="CH51" s="131"/>
      <c r="CI51" s="131"/>
      <c r="CJ51" s="131"/>
      <c r="CK51" s="131"/>
      <c r="CL51" s="131"/>
      <c r="CM51" s="131"/>
      <c r="CN51" s="131"/>
      <c r="CO51" s="131"/>
      <c r="CP51" s="131"/>
      <c r="CQ51" s="131"/>
      <c r="CR51" s="131"/>
    </row>
    <row r="52" spans="1:96">
      <c r="A52" s="146"/>
      <c r="B52" s="124"/>
      <c r="C52" s="124"/>
      <c r="D52" s="304" t="s">
        <v>122</v>
      </c>
      <c r="E52" s="304" t="s">
        <v>123</v>
      </c>
      <c r="F52" s="312" t="s">
        <v>161</v>
      </c>
      <c r="G52" s="124"/>
      <c r="H52" s="124"/>
      <c r="I52" s="124"/>
      <c r="J52" s="124"/>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131"/>
      <c r="BT52" s="131"/>
      <c r="BU52" s="131"/>
      <c r="BV52" s="131"/>
      <c r="BW52" s="131"/>
      <c r="BX52" s="131"/>
      <c r="BY52" s="131"/>
      <c r="BZ52" s="131"/>
      <c r="CA52" s="131"/>
      <c r="CB52" s="131"/>
      <c r="CC52" s="131"/>
      <c r="CD52" s="131"/>
      <c r="CE52" s="131"/>
      <c r="CF52" s="131"/>
      <c r="CG52" s="131"/>
      <c r="CH52" s="131"/>
      <c r="CI52" s="131"/>
      <c r="CJ52" s="131"/>
      <c r="CK52" s="131"/>
      <c r="CL52" s="131"/>
      <c r="CM52" s="131"/>
      <c r="CN52" s="131"/>
      <c r="CO52" s="131"/>
      <c r="CP52" s="131"/>
      <c r="CQ52" s="131"/>
      <c r="CR52" s="131"/>
    </row>
    <row r="53" spans="1:96" ht="36">
      <c r="A53" s="146"/>
      <c r="B53" s="124"/>
      <c r="C53" s="124"/>
      <c r="D53" s="281" t="s">
        <v>162</v>
      </c>
      <c r="E53" s="281" t="s">
        <v>163</v>
      </c>
      <c r="F53" s="124"/>
      <c r="G53" s="124"/>
      <c r="H53" s="124"/>
      <c r="I53" s="124"/>
      <c r="J53" s="124"/>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c r="BU53" s="131"/>
      <c r="BV53" s="131"/>
      <c r="BW53" s="131"/>
      <c r="BX53" s="131"/>
      <c r="BY53" s="131"/>
      <c r="BZ53" s="131"/>
      <c r="CA53" s="131"/>
      <c r="CB53" s="131"/>
      <c r="CC53" s="131"/>
      <c r="CD53" s="131"/>
      <c r="CE53" s="131"/>
      <c r="CF53" s="131"/>
      <c r="CG53" s="131"/>
      <c r="CH53" s="131"/>
      <c r="CI53" s="131"/>
      <c r="CJ53" s="131"/>
      <c r="CK53" s="131"/>
      <c r="CL53" s="131"/>
      <c r="CM53" s="131"/>
      <c r="CN53" s="131"/>
      <c r="CO53" s="131"/>
      <c r="CP53" s="131"/>
      <c r="CQ53" s="131"/>
      <c r="CR53" s="131"/>
    </row>
    <row r="54" spans="1:96">
      <c r="A54" s="146">
        <v>29</v>
      </c>
      <c r="B54" s="124" t="s">
        <v>150</v>
      </c>
      <c r="C54" s="249">
        <v>2025</v>
      </c>
      <c r="D54" s="309">
        <v>0</v>
      </c>
      <c r="E54" s="309">
        <v>0</v>
      </c>
      <c r="F54" s="286">
        <f>D54-E54</f>
        <v>0</v>
      </c>
      <c r="G54" s="124"/>
      <c r="H54" s="124"/>
      <c r="I54" s="124"/>
      <c r="J54" s="124"/>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31"/>
      <c r="BW54" s="131"/>
      <c r="BX54" s="131"/>
      <c r="BY54" s="131"/>
      <c r="BZ54" s="131"/>
      <c r="CA54" s="131"/>
      <c r="CB54" s="131"/>
      <c r="CC54" s="131"/>
      <c r="CD54" s="131"/>
      <c r="CE54" s="131"/>
      <c r="CF54" s="131"/>
      <c r="CG54" s="131"/>
      <c r="CH54" s="131"/>
      <c r="CI54" s="131"/>
      <c r="CJ54" s="131"/>
      <c r="CK54" s="131"/>
      <c r="CL54" s="131"/>
      <c r="CM54" s="131"/>
      <c r="CN54" s="131"/>
      <c r="CO54" s="131"/>
      <c r="CP54" s="131"/>
      <c r="CQ54" s="131"/>
      <c r="CR54" s="131"/>
    </row>
    <row r="55" spans="1:96">
      <c r="A55" s="146">
        <v>30</v>
      </c>
      <c r="B55" s="124" t="s">
        <v>139</v>
      </c>
      <c r="C55" s="249">
        <v>2026</v>
      </c>
      <c r="D55" s="309">
        <v>0</v>
      </c>
      <c r="E55" s="309">
        <v>0</v>
      </c>
      <c r="F55" s="286">
        <f t="shared" ref="F55:F66" si="1">D55-E55</f>
        <v>0</v>
      </c>
      <c r="G55" s="124"/>
      <c r="H55" s="124"/>
      <c r="I55" s="124"/>
      <c r="J55" s="124"/>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131"/>
      <c r="CH55" s="131"/>
      <c r="CI55" s="131"/>
      <c r="CJ55" s="131"/>
      <c r="CK55" s="131"/>
      <c r="CL55" s="131"/>
      <c r="CM55" s="131"/>
      <c r="CN55" s="131"/>
      <c r="CO55" s="131"/>
      <c r="CP55" s="131"/>
      <c r="CQ55" s="131"/>
      <c r="CR55" s="131"/>
    </row>
    <row r="56" spans="1:96">
      <c r="A56" s="146">
        <v>31</v>
      </c>
      <c r="B56" s="124" t="s">
        <v>140</v>
      </c>
      <c r="C56" s="249">
        <v>2026</v>
      </c>
      <c r="D56" s="309">
        <v>0</v>
      </c>
      <c r="E56" s="316">
        <v>0</v>
      </c>
      <c r="F56" s="286">
        <f t="shared" si="1"/>
        <v>0</v>
      </c>
      <c r="G56" s="124"/>
      <c r="H56" s="124"/>
      <c r="I56" s="124"/>
      <c r="J56" s="124"/>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131"/>
      <c r="AY56" s="131"/>
      <c r="AZ56" s="131"/>
      <c r="BA56" s="131"/>
      <c r="BB56" s="131"/>
      <c r="BC56" s="131"/>
      <c r="BD56" s="131"/>
      <c r="BE56" s="131"/>
      <c r="BF56" s="131"/>
      <c r="BG56" s="131"/>
      <c r="BH56" s="131"/>
      <c r="BI56" s="131"/>
      <c r="BJ56" s="131"/>
      <c r="BK56" s="131"/>
      <c r="BL56" s="131"/>
      <c r="BM56" s="131"/>
      <c r="BN56" s="131"/>
      <c r="BO56" s="131"/>
      <c r="BP56" s="131"/>
      <c r="BQ56" s="131"/>
      <c r="BR56" s="131"/>
      <c r="BS56" s="131"/>
      <c r="BT56" s="131"/>
      <c r="BU56" s="131"/>
      <c r="BV56" s="131"/>
      <c r="BW56" s="131"/>
      <c r="BX56" s="131"/>
      <c r="BY56" s="131"/>
      <c r="BZ56" s="131"/>
      <c r="CA56" s="131"/>
      <c r="CB56" s="131"/>
      <c r="CC56" s="131"/>
      <c r="CD56" s="131"/>
      <c r="CE56" s="131"/>
      <c r="CF56" s="131"/>
      <c r="CG56" s="131"/>
      <c r="CH56" s="131"/>
      <c r="CI56" s="131"/>
      <c r="CJ56" s="131"/>
      <c r="CK56" s="131"/>
      <c r="CL56" s="131"/>
      <c r="CM56" s="131"/>
      <c r="CN56" s="131"/>
      <c r="CO56" s="131"/>
      <c r="CP56" s="131"/>
      <c r="CQ56" s="131"/>
      <c r="CR56" s="131"/>
    </row>
    <row r="57" spans="1:96">
      <c r="A57" s="146">
        <v>32</v>
      </c>
      <c r="B57" s="124" t="s">
        <v>141</v>
      </c>
      <c r="C57" s="249">
        <v>2026</v>
      </c>
      <c r="D57" s="309">
        <v>0</v>
      </c>
      <c r="E57" s="309">
        <v>0</v>
      </c>
      <c r="F57" s="286">
        <f t="shared" si="1"/>
        <v>0</v>
      </c>
      <c r="G57" s="124"/>
      <c r="H57" s="124"/>
      <c r="I57" s="124"/>
      <c r="J57" s="124"/>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row>
    <row r="58" spans="1:96">
      <c r="A58" s="146">
        <v>33</v>
      </c>
      <c r="B58" s="124" t="s">
        <v>142</v>
      </c>
      <c r="C58" s="249">
        <v>2026</v>
      </c>
      <c r="D58" s="309">
        <v>0</v>
      </c>
      <c r="E58" s="309">
        <v>0</v>
      </c>
      <c r="F58" s="286">
        <f t="shared" si="1"/>
        <v>0</v>
      </c>
      <c r="G58" s="124"/>
      <c r="H58" s="124"/>
      <c r="I58" s="124"/>
      <c r="J58" s="124"/>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131"/>
      <c r="CQ58" s="131"/>
      <c r="CR58" s="131"/>
    </row>
    <row r="59" spans="1:96">
      <c r="A59" s="146">
        <v>34</v>
      </c>
      <c r="B59" s="124" t="s">
        <v>143</v>
      </c>
      <c r="C59" s="249">
        <v>2026</v>
      </c>
      <c r="D59" s="309">
        <v>0</v>
      </c>
      <c r="E59" s="309">
        <v>0</v>
      </c>
      <c r="F59" s="286">
        <f t="shared" si="1"/>
        <v>0</v>
      </c>
      <c r="G59" s="124"/>
      <c r="H59" s="124"/>
      <c r="I59" s="124"/>
      <c r="J59" s="124"/>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131"/>
      <c r="CQ59" s="131"/>
      <c r="CR59" s="131"/>
    </row>
    <row r="60" spans="1:96">
      <c r="A60" s="146">
        <v>35</v>
      </c>
      <c r="B60" s="124" t="s">
        <v>144</v>
      </c>
      <c r="C60" s="249">
        <v>2026</v>
      </c>
      <c r="D60" s="309">
        <v>0</v>
      </c>
      <c r="E60" s="309">
        <v>0</v>
      </c>
      <c r="F60" s="286">
        <f t="shared" si="1"/>
        <v>0</v>
      </c>
      <c r="G60" s="124"/>
      <c r="H60" s="124"/>
      <c r="I60" s="124"/>
      <c r="J60" s="124"/>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131"/>
      <c r="BB60" s="131"/>
      <c r="BC60" s="131"/>
      <c r="BD60" s="131"/>
      <c r="BE60" s="131"/>
      <c r="BF60" s="131"/>
      <c r="BG60" s="131"/>
      <c r="BH60" s="131"/>
      <c r="BI60" s="131"/>
      <c r="BJ60" s="131"/>
      <c r="BK60" s="131"/>
      <c r="BL60" s="131"/>
      <c r="BM60" s="131"/>
      <c r="BN60" s="131"/>
      <c r="BO60" s="131"/>
      <c r="BP60" s="131"/>
      <c r="BQ60" s="131"/>
      <c r="BR60" s="131"/>
      <c r="BS60" s="131"/>
      <c r="BT60" s="131"/>
      <c r="BU60" s="131"/>
      <c r="BV60" s="131"/>
      <c r="BW60" s="131"/>
      <c r="BX60" s="131"/>
      <c r="BY60" s="131"/>
      <c r="BZ60" s="131"/>
      <c r="CA60" s="131"/>
      <c r="CB60" s="131"/>
      <c r="CC60" s="131"/>
      <c r="CD60" s="131"/>
      <c r="CE60" s="131"/>
      <c r="CF60" s="131"/>
      <c r="CG60" s="131"/>
      <c r="CH60" s="131"/>
      <c r="CI60" s="131"/>
      <c r="CJ60" s="131"/>
      <c r="CK60" s="131"/>
      <c r="CL60" s="131"/>
      <c r="CM60" s="131"/>
      <c r="CN60" s="131"/>
      <c r="CO60" s="131"/>
      <c r="CP60" s="131"/>
      <c r="CQ60" s="131"/>
      <c r="CR60" s="131"/>
    </row>
    <row r="61" spans="1:96">
      <c r="A61" s="146">
        <v>36</v>
      </c>
      <c r="B61" s="124" t="s">
        <v>145</v>
      </c>
      <c r="C61" s="249">
        <v>2026</v>
      </c>
      <c r="D61" s="309">
        <v>0</v>
      </c>
      <c r="E61" s="309">
        <v>0</v>
      </c>
      <c r="F61" s="286">
        <f t="shared" si="1"/>
        <v>0</v>
      </c>
      <c r="G61" s="124"/>
      <c r="H61" s="124"/>
      <c r="I61" s="124"/>
      <c r="J61" s="124"/>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131"/>
      <c r="BK61" s="131"/>
      <c r="BL61" s="131"/>
      <c r="BM61" s="131"/>
      <c r="BN61" s="131"/>
      <c r="BO61" s="131"/>
      <c r="BP61" s="131"/>
      <c r="BQ61" s="131"/>
      <c r="BR61" s="131"/>
      <c r="BS61" s="131"/>
      <c r="BT61" s="131"/>
      <c r="BU61" s="131"/>
      <c r="BV61" s="131"/>
      <c r="BW61" s="131"/>
      <c r="BX61" s="131"/>
      <c r="BY61" s="131"/>
      <c r="BZ61" s="131"/>
      <c r="CA61" s="131"/>
      <c r="CB61" s="131"/>
      <c r="CC61" s="131"/>
      <c r="CD61" s="131"/>
      <c r="CE61" s="131"/>
      <c r="CF61" s="131"/>
      <c r="CG61" s="131"/>
      <c r="CH61" s="131"/>
      <c r="CI61" s="131"/>
      <c r="CJ61" s="131"/>
      <c r="CK61" s="131"/>
      <c r="CL61" s="131"/>
      <c r="CM61" s="131"/>
      <c r="CN61" s="131"/>
      <c r="CO61" s="131"/>
      <c r="CP61" s="131"/>
      <c r="CQ61" s="131"/>
      <c r="CR61" s="131"/>
    </row>
    <row r="62" spans="1:96">
      <c r="A62" s="146">
        <v>37</v>
      </c>
      <c r="B62" s="124" t="s">
        <v>146</v>
      </c>
      <c r="C62" s="249">
        <v>2026</v>
      </c>
      <c r="D62" s="309">
        <v>0</v>
      </c>
      <c r="E62" s="309">
        <v>0</v>
      </c>
      <c r="F62" s="286">
        <f t="shared" si="1"/>
        <v>0</v>
      </c>
      <c r="G62" s="124"/>
      <c r="H62" s="124"/>
      <c r="I62" s="124"/>
      <c r="J62" s="124"/>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1"/>
      <c r="CG62" s="131"/>
      <c r="CH62" s="131"/>
      <c r="CI62" s="131"/>
      <c r="CJ62" s="131"/>
      <c r="CK62" s="131"/>
      <c r="CL62" s="131"/>
      <c r="CM62" s="131"/>
      <c r="CN62" s="131"/>
      <c r="CO62" s="131"/>
      <c r="CP62" s="131"/>
      <c r="CQ62" s="131"/>
      <c r="CR62" s="131"/>
    </row>
    <row r="63" spans="1:96">
      <c r="A63" s="146">
        <v>38</v>
      </c>
      <c r="B63" s="124" t="s">
        <v>147</v>
      </c>
      <c r="C63" s="249">
        <v>2026</v>
      </c>
      <c r="D63" s="309">
        <v>0</v>
      </c>
      <c r="E63" s="309">
        <v>0</v>
      </c>
      <c r="F63" s="286">
        <f t="shared" si="1"/>
        <v>0</v>
      </c>
      <c r="G63" s="124"/>
      <c r="H63" s="124"/>
      <c r="I63" s="124"/>
      <c r="J63" s="124"/>
      <c r="L63" s="131"/>
      <c r="M63" s="131"/>
      <c r="N63" s="131"/>
      <c r="O63" s="131"/>
      <c r="P63" s="131"/>
      <c r="Q63" s="131"/>
      <c r="R63" s="131"/>
      <c r="S63" s="131"/>
      <c r="T63" s="131"/>
      <c r="U63" s="131"/>
      <c r="V63" s="131"/>
      <c r="W63" s="131"/>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1"/>
      <c r="BR63" s="131"/>
      <c r="BS63" s="131"/>
      <c r="BT63" s="131"/>
      <c r="BU63" s="131"/>
      <c r="BV63" s="131"/>
      <c r="BW63" s="131"/>
      <c r="BX63" s="131"/>
      <c r="BY63" s="131"/>
      <c r="BZ63" s="131"/>
      <c r="CA63" s="131"/>
      <c r="CB63" s="131"/>
      <c r="CC63" s="131"/>
      <c r="CD63" s="131"/>
      <c r="CE63" s="131"/>
      <c r="CF63" s="131"/>
      <c r="CG63" s="131"/>
      <c r="CH63" s="131"/>
      <c r="CI63" s="131"/>
      <c r="CJ63" s="131"/>
      <c r="CK63" s="131"/>
      <c r="CL63" s="131"/>
      <c r="CM63" s="131"/>
      <c r="CN63" s="131"/>
      <c r="CO63" s="131"/>
      <c r="CP63" s="131"/>
      <c r="CQ63" s="131"/>
      <c r="CR63" s="131"/>
    </row>
    <row r="64" spans="1:96">
      <c r="A64" s="146">
        <v>39</v>
      </c>
      <c r="B64" s="124" t="s">
        <v>148</v>
      </c>
      <c r="C64" s="249">
        <v>2026</v>
      </c>
      <c r="D64" s="309">
        <v>0</v>
      </c>
      <c r="E64" s="309">
        <v>0</v>
      </c>
      <c r="F64" s="286">
        <f t="shared" si="1"/>
        <v>0</v>
      </c>
      <c r="G64" s="124"/>
      <c r="H64" s="124"/>
      <c r="I64" s="124"/>
      <c r="J64" s="124"/>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31"/>
      <c r="BG64" s="131"/>
      <c r="BH64" s="131"/>
      <c r="BI64" s="131"/>
      <c r="BJ64" s="131"/>
      <c r="BK64" s="131"/>
      <c r="BL64" s="131"/>
      <c r="BM64" s="131"/>
      <c r="BN64" s="131"/>
      <c r="BO64" s="131"/>
      <c r="BP64" s="131"/>
      <c r="BQ64" s="131"/>
      <c r="BR64" s="131"/>
      <c r="BS64" s="131"/>
      <c r="BT64" s="131"/>
      <c r="BU64" s="131"/>
      <c r="BV64" s="131"/>
      <c r="BW64" s="131"/>
      <c r="BX64" s="131"/>
      <c r="BY64" s="131"/>
      <c r="BZ64" s="131"/>
      <c r="CA64" s="131"/>
      <c r="CB64" s="131"/>
      <c r="CC64" s="131"/>
      <c r="CD64" s="131"/>
      <c r="CE64" s="131"/>
      <c r="CF64" s="131"/>
      <c r="CG64" s="131"/>
      <c r="CH64" s="131"/>
      <c r="CI64" s="131"/>
      <c r="CJ64" s="131"/>
      <c r="CK64" s="131"/>
      <c r="CL64" s="131"/>
      <c r="CM64" s="131"/>
      <c r="CN64" s="131"/>
      <c r="CO64" s="131"/>
      <c r="CP64" s="131"/>
      <c r="CQ64" s="131"/>
      <c r="CR64" s="131"/>
    </row>
    <row r="65" spans="1:96">
      <c r="A65" s="146">
        <v>40</v>
      </c>
      <c r="B65" s="124" t="s">
        <v>149</v>
      </c>
      <c r="C65" s="249">
        <v>2026</v>
      </c>
      <c r="D65" s="309">
        <v>0</v>
      </c>
      <c r="E65" s="309">
        <v>0</v>
      </c>
      <c r="F65" s="286">
        <f t="shared" si="1"/>
        <v>0</v>
      </c>
      <c r="G65" s="124"/>
      <c r="H65" s="124"/>
      <c r="I65" s="124"/>
      <c r="J65" s="124"/>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1"/>
      <c r="AY65" s="131"/>
      <c r="AZ65" s="131"/>
      <c r="BA65" s="131"/>
      <c r="BB65" s="131"/>
      <c r="BC65" s="131"/>
      <c r="BD65" s="131"/>
      <c r="BE65" s="131"/>
      <c r="BF65" s="131"/>
      <c r="BG65" s="131"/>
      <c r="BH65" s="131"/>
      <c r="BI65" s="131"/>
      <c r="BJ65" s="131"/>
      <c r="BK65" s="131"/>
      <c r="BL65" s="131"/>
      <c r="BM65" s="131"/>
      <c r="BN65" s="131"/>
      <c r="BO65" s="131"/>
      <c r="BP65" s="131"/>
      <c r="BQ65" s="131"/>
      <c r="BR65" s="131"/>
      <c r="BS65" s="131"/>
      <c r="BT65" s="131"/>
      <c r="BU65" s="131"/>
      <c r="BV65" s="131"/>
      <c r="BW65" s="131"/>
      <c r="BX65" s="131"/>
      <c r="BY65" s="131"/>
      <c r="BZ65" s="131"/>
      <c r="CA65" s="131"/>
      <c r="CB65" s="131"/>
      <c r="CC65" s="131"/>
      <c r="CD65" s="131"/>
      <c r="CE65" s="131"/>
      <c r="CF65" s="131"/>
      <c r="CG65" s="131"/>
      <c r="CH65" s="131"/>
      <c r="CI65" s="131"/>
      <c r="CJ65" s="131"/>
      <c r="CK65" s="131"/>
      <c r="CL65" s="131"/>
      <c r="CM65" s="131"/>
      <c r="CN65" s="131"/>
      <c r="CO65" s="131"/>
      <c r="CP65" s="131"/>
      <c r="CQ65" s="131"/>
      <c r="CR65" s="131"/>
    </row>
    <row r="66" spans="1:96">
      <c r="A66" s="146">
        <v>41</v>
      </c>
      <c r="B66" s="124" t="s">
        <v>150</v>
      </c>
      <c r="C66" s="249">
        <v>2026</v>
      </c>
      <c r="D66" s="309">
        <v>0</v>
      </c>
      <c r="E66" s="309">
        <v>0</v>
      </c>
      <c r="F66" s="286">
        <f t="shared" si="1"/>
        <v>0</v>
      </c>
      <c r="G66" s="124"/>
      <c r="H66" s="124"/>
      <c r="I66" s="124"/>
      <c r="J66" s="124"/>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1"/>
      <c r="BC66" s="131"/>
      <c r="BD66" s="131"/>
      <c r="BE66" s="131"/>
      <c r="BF66" s="131"/>
      <c r="BG66" s="131"/>
      <c r="BH66" s="131"/>
      <c r="BI66" s="131"/>
      <c r="BJ66" s="131"/>
      <c r="BK66" s="131"/>
      <c r="BL66" s="131"/>
      <c r="BM66" s="131"/>
      <c r="BN66" s="131"/>
      <c r="BO66" s="131"/>
      <c r="BP66" s="131"/>
      <c r="BQ66" s="131"/>
      <c r="BR66" s="131"/>
      <c r="BS66" s="131"/>
      <c r="BT66" s="131"/>
      <c r="BU66" s="131"/>
      <c r="BV66" s="131"/>
      <c r="BW66" s="131"/>
      <c r="BX66" s="131"/>
      <c r="BY66" s="131"/>
      <c r="BZ66" s="131"/>
      <c r="CA66" s="131"/>
      <c r="CB66" s="131"/>
      <c r="CC66" s="131"/>
      <c r="CD66" s="131"/>
      <c r="CE66" s="131"/>
      <c r="CF66" s="131"/>
      <c r="CG66" s="131"/>
      <c r="CH66" s="131"/>
      <c r="CI66" s="131"/>
      <c r="CJ66" s="131"/>
      <c r="CK66" s="131"/>
      <c r="CL66" s="131"/>
      <c r="CM66" s="131"/>
      <c r="CN66" s="131"/>
      <c r="CO66" s="131"/>
      <c r="CP66" s="131"/>
      <c r="CQ66" s="131"/>
      <c r="CR66" s="131"/>
    </row>
    <row r="67" spans="1:96" ht="36.75" thickBot="1">
      <c r="A67" s="146"/>
      <c r="B67" s="328" t="s">
        <v>151</v>
      </c>
      <c r="C67" s="328"/>
      <c r="D67" s="329">
        <f>AVERAGE(D54:D66)</f>
        <v>0</v>
      </c>
      <c r="E67" s="329">
        <f>AVERAGE(E54:E66)</f>
        <v>0</v>
      </c>
      <c r="F67" s="329">
        <f>D67-E67</f>
        <v>0</v>
      </c>
      <c r="G67" s="245"/>
      <c r="H67" s="124"/>
      <c r="I67" s="124"/>
      <c r="J67" s="124"/>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31"/>
      <c r="BG67" s="131"/>
      <c r="BH67" s="131"/>
      <c r="BI67" s="131"/>
      <c r="BJ67" s="131"/>
      <c r="BK67" s="131"/>
      <c r="BL67" s="131"/>
      <c r="BM67" s="131"/>
      <c r="BN67" s="131"/>
      <c r="BO67" s="131"/>
      <c r="BP67" s="131"/>
      <c r="BQ67" s="131"/>
      <c r="BR67" s="131"/>
      <c r="BS67" s="131"/>
      <c r="BT67" s="131"/>
      <c r="BU67" s="131"/>
      <c r="BV67" s="131"/>
      <c r="BW67" s="131"/>
      <c r="BX67" s="131"/>
      <c r="BY67" s="131"/>
      <c r="BZ67" s="131"/>
      <c r="CA67" s="131"/>
      <c r="CB67" s="131"/>
      <c r="CC67" s="131"/>
      <c r="CD67" s="131"/>
      <c r="CE67" s="131"/>
      <c r="CF67" s="131"/>
      <c r="CG67" s="131"/>
      <c r="CH67" s="131"/>
      <c r="CI67" s="131"/>
      <c r="CJ67" s="131"/>
      <c r="CK67" s="131"/>
      <c r="CL67" s="131"/>
      <c r="CM67" s="131"/>
      <c r="CN67" s="131"/>
      <c r="CO67" s="131"/>
      <c r="CP67" s="131"/>
      <c r="CQ67" s="131"/>
      <c r="CR67" s="131"/>
    </row>
    <row r="68" spans="1:96" ht="12.75" thickTop="1">
      <c r="A68" s="146"/>
      <c r="B68" s="124"/>
      <c r="C68" s="124"/>
      <c r="D68" s="124"/>
      <c r="E68" s="124"/>
      <c r="F68" s="124"/>
      <c r="G68" s="124"/>
      <c r="H68" s="124"/>
      <c r="I68" s="124"/>
      <c r="J68" s="124"/>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31"/>
      <c r="BG68" s="131"/>
      <c r="BH68" s="131"/>
      <c r="BI68" s="131"/>
      <c r="BJ68" s="131"/>
      <c r="BK68" s="131"/>
      <c r="BL68" s="131"/>
      <c r="BM68" s="131"/>
      <c r="BN68" s="131"/>
      <c r="BO68" s="131"/>
      <c r="BP68" s="131"/>
      <c r="BQ68" s="131"/>
      <c r="BR68" s="131"/>
      <c r="BS68" s="131"/>
      <c r="BT68" s="131"/>
      <c r="BU68" s="131"/>
      <c r="BV68" s="131"/>
      <c r="BW68" s="131"/>
      <c r="BX68" s="131"/>
      <c r="BY68" s="131"/>
      <c r="BZ68" s="131"/>
      <c r="CA68" s="131"/>
      <c r="CB68" s="131"/>
      <c r="CC68" s="131"/>
      <c r="CD68" s="131"/>
      <c r="CE68" s="131"/>
      <c r="CF68" s="131"/>
      <c r="CG68" s="131"/>
      <c r="CH68" s="131"/>
      <c r="CI68" s="131"/>
      <c r="CJ68" s="131"/>
      <c r="CK68" s="131"/>
      <c r="CL68" s="131"/>
      <c r="CM68" s="131"/>
      <c r="CN68" s="131"/>
      <c r="CO68" s="131"/>
      <c r="CP68" s="131"/>
      <c r="CQ68" s="131"/>
      <c r="CR68" s="131"/>
    </row>
    <row r="69" spans="1:96">
      <c r="A69" s="146"/>
      <c r="B69" s="317" t="s">
        <v>164</v>
      </c>
      <c r="C69" s="317"/>
      <c r="D69" s="124"/>
      <c r="E69" s="124"/>
      <c r="F69" s="124"/>
      <c r="G69" s="124"/>
      <c r="H69" s="124"/>
      <c r="I69" s="124"/>
      <c r="J69" s="124"/>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1"/>
      <c r="AW69" s="131"/>
      <c r="AX69" s="131"/>
      <c r="AY69" s="131"/>
      <c r="AZ69" s="131"/>
      <c r="BA69" s="131"/>
      <c r="BB69" s="131"/>
      <c r="BC69" s="131"/>
      <c r="BD69" s="131"/>
      <c r="BE69" s="131"/>
      <c r="BF69" s="131"/>
      <c r="BG69" s="131"/>
      <c r="BH69" s="131"/>
      <c r="BI69" s="131"/>
      <c r="BJ69" s="131"/>
      <c r="BK69" s="131"/>
      <c r="BL69" s="131"/>
      <c r="BM69" s="131"/>
      <c r="BN69" s="131"/>
      <c r="BO69" s="131"/>
      <c r="BP69" s="131"/>
      <c r="BQ69" s="131"/>
      <c r="BR69" s="131"/>
      <c r="BS69" s="131"/>
      <c r="BT69" s="131"/>
      <c r="BU69" s="131"/>
      <c r="BV69" s="131"/>
      <c r="BW69" s="131"/>
      <c r="BX69" s="131"/>
      <c r="BY69" s="131"/>
      <c r="BZ69" s="131"/>
      <c r="CA69" s="131"/>
      <c r="CB69" s="131"/>
      <c r="CC69" s="131"/>
      <c r="CD69" s="131"/>
      <c r="CE69" s="131"/>
      <c r="CF69" s="131"/>
      <c r="CG69" s="131"/>
      <c r="CH69" s="131"/>
      <c r="CI69" s="131"/>
      <c r="CJ69" s="131"/>
      <c r="CK69" s="131"/>
      <c r="CL69" s="131"/>
      <c r="CM69" s="131"/>
      <c r="CN69" s="131"/>
      <c r="CO69" s="131"/>
      <c r="CP69" s="131"/>
      <c r="CQ69" s="131"/>
      <c r="CR69" s="131"/>
    </row>
    <row r="70" spans="1:96">
      <c r="A70" s="146"/>
      <c r="B70" s="259" t="s">
        <v>122</v>
      </c>
      <c r="C70" s="259" t="s">
        <v>123</v>
      </c>
      <c r="D70" s="259" t="s">
        <v>572</v>
      </c>
      <c r="E70" s="259" t="s">
        <v>573</v>
      </c>
      <c r="F70" s="318" t="s">
        <v>125</v>
      </c>
      <c r="G70" s="259" t="s">
        <v>124</v>
      </c>
      <c r="H70" s="259" t="s">
        <v>126</v>
      </c>
      <c r="I70" s="259" t="s">
        <v>127</v>
      </c>
      <c r="J70" s="259" t="s">
        <v>128</v>
      </c>
      <c r="K70" s="259" t="s">
        <v>129</v>
      </c>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131"/>
      <c r="AY70" s="131"/>
      <c r="AZ70" s="131"/>
      <c r="BA70" s="131"/>
      <c r="BB70" s="131"/>
      <c r="BC70" s="131"/>
      <c r="BD70" s="131"/>
      <c r="BE70" s="131"/>
      <c r="BF70" s="131"/>
      <c r="BG70" s="131"/>
      <c r="BH70" s="131"/>
      <c r="BI70" s="131"/>
      <c r="BJ70" s="131"/>
      <c r="BK70" s="131"/>
      <c r="BL70" s="131"/>
      <c r="BM70" s="131"/>
      <c r="BN70" s="131"/>
      <c r="BO70" s="131"/>
      <c r="BP70" s="131"/>
      <c r="BQ70" s="131"/>
      <c r="BR70" s="131"/>
      <c r="BS70" s="131"/>
      <c r="BT70" s="131"/>
      <c r="BU70" s="131"/>
      <c r="BV70" s="131"/>
      <c r="BW70" s="131"/>
      <c r="BX70" s="131"/>
      <c r="BY70" s="131"/>
      <c r="BZ70" s="131"/>
      <c r="CA70" s="131"/>
      <c r="CB70" s="131"/>
      <c r="CC70" s="131"/>
      <c r="CD70" s="131"/>
      <c r="CE70" s="131"/>
      <c r="CF70" s="131"/>
      <c r="CG70" s="131"/>
      <c r="CH70" s="131"/>
      <c r="CI70" s="131"/>
      <c r="CJ70" s="131"/>
      <c r="CK70" s="131"/>
      <c r="CL70" s="131"/>
      <c r="CM70" s="131"/>
      <c r="CN70" s="131"/>
      <c r="CO70" s="131"/>
      <c r="CP70" s="131"/>
      <c r="CQ70" s="131"/>
      <c r="CR70" s="131"/>
    </row>
    <row r="71" spans="1:96" ht="96">
      <c r="A71" s="146"/>
      <c r="B71" s="319" t="s">
        <v>169</v>
      </c>
      <c r="C71" s="320"/>
      <c r="D71" s="305" t="s">
        <v>574</v>
      </c>
      <c r="E71" s="305" t="s">
        <v>575</v>
      </c>
      <c r="F71" s="320" t="s">
        <v>170</v>
      </c>
      <c r="G71" s="305" t="s">
        <v>165</v>
      </c>
      <c r="H71" s="305" t="s">
        <v>166</v>
      </c>
      <c r="I71" s="305" t="s">
        <v>167</v>
      </c>
      <c r="J71" s="305" t="s">
        <v>168</v>
      </c>
      <c r="K71" s="305" t="s">
        <v>185</v>
      </c>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1"/>
      <c r="BI71" s="131"/>
      <c r="BJ71" s="131"/>
      <c r="BK71" s="131"/>
      <c r="BL71" s="131"/>
      <c r="BM71" s="131"/>
      <c r="BN71" s="131"/>
      <c r="BO71" s="131"/>
      <c r="BP71" s="131"/>
      <c r="BQ71" s="131"/>
      <c r="BR71" s="131"/>
      <c r="BS71" s="131"/>
      <c r="BT71" s="131"/>
      <c r="BU71" s="131"/>
      <c r="BV71" s="131"/>
      <c r="BW71" s="131"/>
      <c r="BX71" s="131"/>
      <c r="BY71" s="131"/>
      <c r="BZ71" s="131"/>
      <c r="CA71" s="131"/>
      <c r="CB71" s="131"/>
      <c r="CC71" s="131"/>
      <c r="CD71" s="131"/>
      <c r="CE71" s="131"/>
      <c r="CF71" s="131"/>
      <c r="CG71" s="131"/>
      <c r="CH71" s="131"/>
      <c r="CI71" s="131"/>
      <c r="CJ71" s="131"/>
      <c r="CK71" s="131"/>
      <c r="CL71" s="131"/>
      <c r="CM71" s="131"/>
      <c r="CN71" s="131"/>
      <c r="CO71" s="131"/>
      <c r="CP71" s="131"/>
      <c r="CQ71" s="131"/>
      <c r="CR71" s="131"/>
    </row>
    <row r="72" spans="1:96">
      <c r="A72" s="146" t="s">
        <v>173</v>
      </c>
      <c r="B72" s="124"/>
      <c r="C72" s="321" t="s">
        <v>171</v>
      </c>
      <c r="D72" s="322">
        <v>0</v>
      </c>
      <c r="E72" s="322">
        <v>0</v>
      </c>
      <c r="F72" s="309">
        <v>0</v>
      </c>
      <c r="G72" s="322">
        <v>0</v>
      </c>
      <c r="H72" s="322">
        <v>0</v>
      </c>
      <c r="I72" s="322">
        <v>0</v>
      </c>
      <c r="J72" s="309">
        <v>0</v>
      </c>
      <c r="K72" s="286">
        <f>F72*G72*H72*I72*J72</f>
        <v>0</v>
      </c>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31"/>
      <c r="BG72" s="131"/>
      <c r="BH72" s="131"/>
      <c r="BI72" s="131"/>
      <c r="BJ72" s="131"/>
      <c r="BK72" s="131"/>
      <c r="BL72" s="131"/>
      <c r="BM72" s="131"/>
      <c r="BN72" s="131"/>
      <c r="BO72" s="131"/>
      <c r="BP72" s="131"/>
      <c r="BQ72" s="131"/>
      <c r="BR72" s="131"/>
      <c r="BS72" s="131"/>
      <c r="BT72" s="131"/>
      <c r="BU72" s="131"/>
      <c r="BV72" s="131"/>
      <c r="BW72" s="131"/>
      <c r="BX72" s="131"/>
      <c r="BY72" s="131"/>
      <c r="BZ72" s="131"/>
      <c r="CA72" s="131"/>
      <c r="CB72" s="131"/>
      <c r="CC72" s="131"/>
      <c r="CD72" s="131"/>
      <c r="CE72" s="131"/>
      <c r="CF72" s="131"/>
      <c r="CG72" s="131"/>
      <c r="CH72" s="131"/>
      <c r="CI72" s="131"/>
      <c r="CJ72" s="131"/>
      <c r="CK72" s="131"/>
      <c r="CL72" s="131"/>
      <c r="CM72" s="131"/>
      <c r="CN72" s="131"/>
      <c r="CO72" s="131"/>
      <c r="CP72" s="131"/>
      <c r="CQ72" s="131"/>
      <c r="CR72" s="131"/>
    </row>
    <row r="73" spans="1:96">
      <c r="A73" s="146" t="s">
        <v>174</v>
      </c>
      <c r="B73" s="124"/>
      <c r="C73" s="323" t="s">
        <v>172</v>
      </c>
      <c r="D73" s="324">
        <v>0</v>
      </c>
      <c r="E73" s="324">
        <v>0</v>
      </c>
      <c r="F73" s="309">
        <v>0</v>
      </c>
      <c r="G73" s="324">
        <v>0</v>
      </c>
      <c r="H73" s="324">
        <v>0</v>
      </c>
      <c r="I73" s="324">
        <v>0</v>
      </c>
      <c r="J73" s="309">
        <v>0</v>
      </c>
      <c r="K73" s="286">
        <f>F73*G73*H73*I73*J73</f>
        <v>0</v>
      </c>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E73" s="131"/>
      <c r="BF73" s="131"/>
      <c r="BG73" s="131"/>
      <c r="BH73" s="131"/>
      <c r="BI73" s="131"/>
      <c r="BJ73" s="131"/>
      <c r="BK73" s="131"/>
      <c r="BL73" s="131"/>
      <c r="BM73" s="131"/>
      <c r="BN73" s="131"/>
      <c r="BO73" s="131"/>
      <c r="BP73" s="131"/>
      <c r="BQ73" s="131"/>
      <c r="BR73" s="131"/>
      <c r="BS73" s="131"/>
      <c r="BT73" s="131"/>
      <c r="BU73" s="131"/>
      <c r="BV73" s="131"/>
      <c r="BW73" s="131"/>
      <c r="BX73" s="131"/>
      <c r="BY73" s="131"/>
      <c r="BZ73" s="131"/>
      <c r="CA73" s="131"/>
      <c r="CB73" s="131"/>
      <c r="CC73" s="131"/>
      <c r="CD73" s="131"/>
      <c r="CE73" s="131"/>
      <c r="CF73" s="131"/>
      <c r="CG73" s="131"/>
      <c r="CH73" s="131"/>
      <c r="CI73" s="131"/>
      <c r="CJ73" s="131"/>
      <c r="CK73" s="131"/>
      <c r="CL73" s="131"/>
      <c r="CM73" s="131"/>
      <c r="CN73" s="131"/>
      <c r="CO73" s="131"/>
      <c r="CP73" s="131"/>
      <c r="CQ73" s="131"/>
      <c r="CR73" s="131"/>
    </row>
    <row r="74" spans="1:96">
      <c r="A74" s="146">
        <v>43</v>
      </c>
      <c r="B74" s="124"/>
      <c r="C74" s="124" t="s">
        <v>397</v>
      </c>
      <c r="D74" s="325"/>
      <c r="E74" s="325"/>
      <c r="F74" s="326">
        <f>SUM(F72:F73)</f>
        <v>0</v>
      </c>
      <c r="G74" s="325"/>
      <c r="H74" s="325"/>
      <c r="I74" s="325"/>
      <c r="J74" s="326"/>
      <c r="K74" s="326">
        <f>SUM(K72:K73)</f>
        <v>0</v>
      </c>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1"/>
      <c r="BR74" s="131"/>
      <c r="BS74" s="131"/>
      <c r="BT74" s="131"/>
      <c r="BU74" s="131"/>
      <c r="BV74" s="131"/>
      <c r="BW74" s="131"/>
      <c r="BX74" s="131"/>
      <c r="BY74" s="131"/>
      <c r="BZ74" s="131"/>
      <c r="CA74" s="131"/>
      <c r="CB74" s="131"/>
      <c r="CC74" s="131"/>
      <c r="CD74" s="131"/>
      <c r="CE74" s="131"/>
      <c r="CF74" s="131"/>
      <c r="CG74" s="131"/>
      <c r="CH74" s="131"/>
      <c r="CI74" s="131"/>
      <c r="CJ74" s="131"/>
      <c r="CK74" s="131"/>
      <c r="CL74" s="131"/>
      <c r="CM74" s="131"/>
      <c r="CN74" s="131"/>
      <c r="CO74" s="131"/>
      <c r="CP74" s="131"/>
      <c r="CQ74" s="131"/>
      <c r="CR74" s="131"/>
    </row>
    <row r="75" spans="1:96">
      <c r="A75" s="146"/>
      <c r="B75" s="124"/>
      <c r="C75" s="124"/>
      <c r="D75" s="124"/>
      <c r="E75" s="124"/>
      <c r="F75" s="124"/>
      <c r="G75" s="124"/>
      <c r="H75" s="124"/>
      <c r="I75" s="124"/>
      <c r="J75" s="124"/>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31"/>
      <c r="BG75" s="131"/>
      <c r="BH75" s="131"/>
      <c r="BI75" s="131"/>
      <c r="BJ75" s="131"/>
      <c r="BK75" s="131"/>
      <c r="BL75" s="131"/>
      <c r="BM75" s="131"/>
      <c r="BN75" s="131"/>
      <c r="BO75" s="131"/>
      <c r="BP75" s="131"/>
      <c r="BQ75" s="131"/>
      <c r="BR75" s="131"/>
      <c r="BS75" s="131"/>
      <c r="BT75" s="131"/>
      <c r="BU75" s="131"/>
      <c r="BV75" s="131"/>
      <c r="BW75" s="131"/>
      <c r="BX75" s="131"/>
      <c r="BY75" s="131"/>
      <c r="BZ75" s="131"/>
      <c r="CA75" s="131"/>
      <c r="CB75" s="131"/>
      <c r="CC75" s="131"/>
      <c r="CD75" s="131"/>
      <c r="CE75" s="131"/>
      <c r="CF75" s="131"/>
      <c r="CG75" s="131"/>
      <c r="CH75" s="131"/>
      <c r="CI75" s="131"/>
      <c r="CJ75" s="131"/>
      <c r="CK75" s="131"/>
      <c r="CL75" s="131"/>
      <c r="CM75" s="131"/>
      <c r="CN75" s="131"/>
      <c r="CO75" s="131"/>
      <c r="CP75" s="131"/>
      <c r="CQ75" s="131"/>
      <c r="CR75" s="131"/>
    </row>
    <row r="76" spans="1:96">
      <c r="A76" s="209" t="s">
        <v>65</v>
      </c>
      <c r="B76" s="124"/>
      <c r="C76" s="124"/>
      <c r="D76" s="124"/>
      <c r="E76" s="124"/>
      <c r="F76" s="124"/>
      <c r="G76" s="124"/>
      <c r="H76" s="124"/>
      <c r="I76" s="124"/>
      <c r="J76" s="124"/>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1"/>
      <c r="CN76" s="131"/>
      <c r="CO76" s="131"/>
      <c r="CP76" s="131"/>
      <c r="CQ76" s="131"/>
      <c r="CR76" s="131"/>
    </row>
    <row r="77" spans="1:96" s="327" customFormat="1">
      <c r="A77" s="152" t="s">
        <v>431</v>
      </c>
      <c r="B77" s="920" t="s">
        <v>801</v>
      </c>
      <c r="C77" s="920"/>
      <c r="D77" s="920"/>
      <c r="E77" s="920"/>
      <c r="F77" s="920"/>
      <c r="G77" s="920"/>
      <c r="H77" s="920"/>
      <c r="I77" s="920"/>
      <c r="J77" s="920"/>
      <c r="K77" s="920"/>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c r="BN77" s="167"/>
      <c r="BO77" s="167"/>
      <c r="BP77" s="167"/>
      <c r="BQ77" s="167"/>
      <c r="BR77" s="167"/>
      <c r="BS77" s="167"/>
      <c r="BT77" s="167"/>
      <c r="BU77" s="167"/>
      <c r="BV77" s="167"/>
      <c r="BW77" s="167"/>
      <c r="BX77" s="167"/>
      <c r="BY77" s="167"/>
      <c r="BZ77" s="167"/>
      <c r="CA77" s="167"/>
      <c r="CB77" s="167"/>
      <c r="CC77" s="167"/>
      <c r="CD77" s="167"/>
      <c r="CE77" s="167"/>
      <c r="CF77" s="167"/>
      <c r="CG77" s="167"/>
      <c r="CH77" s="167"/>
      <c r="CI77" s="167"/>
      <c r="CJ77" s="167"/>
      <c r="CK77" s="167"/>
      <c r="CL77" s="167"/>
      <c r="CM77" s="167"/>
      <c r="CN77" s="167"/>
      <c r="CO77" s="167"/>
      <c r="CP77" s="167"/>
      <c r="CQ77" s="167"/>
      <c r="CR77" s="167"/>
    </row>
    <row r="78" spans="1:96" s="327" customFormat="1">
      <c r="A78" s="152" t="s">
        <v>443</v>
      </c>
      <c r="B78" s="951" t="s">
        <v>180</v>
      </c>
      <c r="C78" s="951"/>
      <c r="D78" s="951"/>
      <c r="E78" s="951"/>
      <c r="F78" s="951"/>
      <c r="G78" s="951"/>
      <c r="H78" s="951"/>
      <c r="I78" s="951"/>
      <c r="J78" s="951"/>
      <c r="K78" s="951"/>
      <c r="L78" s="167"/>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c r="BN78" s="167"/>
      <c r="BO78" s="167"/>
      <c r="BP78" s="167"/>
      <c r="BQ78" s="167"/>
      <c r="BR78" s="167"/>
      <c r="BS78" s="167"/>
      <c r="BT78" s="167"/>
      <c r="BU78" s="167"/>
      <c r="BV78" s="167"/>
      <c r="BW78" s="167"/>
      <c r="BX78" s="167"/>
      <c r="BY78" s="167"/>
      <c r="BZ78" s="167"/>
      <c r="CA78" s="167"/>
      <c r="CB78" s="167"/>
      <c r="CC78" s="167"/>
      <c r="CD78" s="167"/>
      <c r="CE78" s="167"/>
      <c r="CF78" s="167"/>
      <c r="CG78" s="167"/>
      <c r="CH78" s="167"/>
      <c r="CI78" s="167"/>
      <c r="CJ78" s="167"/>
      <c r="CK78" s="167"/>
      <c r="CL78" s="167"/>
      <c r="CM78" s="167"/>
      <c r="CN78" s="167"/>
      <c r="CO78" s="167"/>
      <c r="CP78" s="167"/>
      <c r="CQ78" s="167"/>
      <c r="CR78" s="167"/>
    </row>
    <row r="79" spans="1:96" s="327" customFormat="1" ht="24" customHeight="1">
      <c r="A79" s="152" t="s">
        <v>446</v>
      </c>
      <c r="B79" s="951" t="s">
        <v>182</v>
      </c>
      <c r="C79" s="951"/>
      <c r="D79" s="951"/>
      <c r="E79" s="951"/>
      <c r="F79" s="951"/>
      <c r="G79" s="951"/>
      <c r="H79" s="951"/>
      <c r="I79" s="951"/>
      <c r="J79" s="951"/>
      <c r="K79" s="951"/>
      <c r="L79" s="167"/>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c r="BN79" s="167"/>
      <c r="BO79" s="167"/>
      <c r="BP79" s="167"/>
      <c r="BQ79" s="167"/>
      <c r="BR79" s="167"/>
      <c r="BS79" s="167"/>
      <c r="BT79" s="167"/>
      <c r="BU79" s="167"/>
      <c r="BV79" s="167"/>
      <c r="BW79" s="167"/>
      <c r="BX79" s="167"/>
      <c r="BY79" s="167"/>
      <c r="BZ79" s="167"/>
      <c r="CA79" s="167"/>
      <c r="CB79" s="167"/>
      <c r="CC79" s="167"/>
      <c r="CD79" s="167"/>
      <c r="CE79" s="167"/>
      <c r="CF79" s="167"/>
      <c r="CG79" s="167"/>
      <c r="CH79" s="167"/>
      <c r="CI79" s="167"/>
      <c r="CJ79" s="167"/>
      <c r="CK79" s="167"/>
      <c r="CL79" s="167"/>
      <c r="CM79" s="167"/>
      <c r="CN79" s="167"/>
      <c r="CO79" s="167"/>
      <c r="CP79" s="167"/>
      <c r="CQ79" s="167"/>
      <c r="CR79" s="167"/>
    </row>
    <row r="80" spans="1:96" s="327" customFormat="1">
      <c r="A80" s="152" t="s">
        <v>447</v>
      </c>
      <c r="B80" s="920" t="s">
        <v>175</v>
      </c>
      <c r="C80" s="920"/>
      <c r="D80" s="920"/>
      <c r="E80" s="920"/>
      <c r="F80" s="920"/>
      <c r="G80" s="920"/>
      <c r="H80" s="920"/>
      <c r="I80" s="920"/>
      <c r="J80" s="920"/>
      <c r="K80" s="920"/>
      <c r="L80" s="167"/>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c r="BN80" s="167"/>
      <c r="BO80" s="167"/>
      <c r="BP80" s="167"/>
      <c r="BQ80" s="167"/>
      <c r="BR80" s="167"/>
      <c r="BS80" s="167"/>
      <c r="BT80" s="167"/>
      <c r="BU80" s="167"/>
      <c r="BV80" s="167"/>
      <c r="BW80" s="167"/>
      <c r="BX80" s="167"/>
      <c r="BY80" s="167"/>
      <c r="BZ80" s="167"/>
      <c r="CA80" s="167"/>
      <c r="CB80" s="167"/>
      <c r="CC80" s="167"/>
      <c r="CD80" s="167"/>
      <c r="CE80" s="167"/>
      <c r="CF80" s="167"/>
      <c r="CG80" s="167"/>
      <c r="CH80" s="167"/>
      <c r="CI80" s="167"/>
      <c r="CJ80" s="167"/>
      <c r="CK80" s="167"/>
      <c r="CL80" s="167"/>
      <c r="CM80" s="167"/>
      <c r="CN80" s="167"/>
      <c r="CO80" s="167"/>
      <c r="CP80" s="167"/>
      <c r="CQ80" s="167"/>
      <c r="CR80" s="167"/>
    </row>
    <row r="81" spans="1:96" s="327" customFormat="1">
      <c r="A81" s="152" t="s">
        <v>484</v>
      </c>
      <c r="B81" s="919" t="s">
        <v>802</v>
      </c>
      <c r="C81" s="919"/>
      <c r="D81" s="919"/>
      <c r="E81" s="919"/>
      <c r="F81" s="919"/>
      <c r="G81" s="919"/>
      <c r="H81" s="919"/>
      <c r="I81" s="919"/>
      <c r="J81" s="919"/>
      <c r="K81" s="919"/>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c r="BN81" s="167"/>
      <c r="BO81" s="167"/>
      <c r="BP81" s="167"/>
      <c r="BQ81" s="167"/>
      <c r="BR81" s="167"/>
      <c r="BS81" s="167"/>
      <c r="BT81" s="167"/>
      <c r="BU81" s="167"/>
      <c r="BV81" s="167"/>
      <c r="BW81" s="167"/>
      <c r="BX81" s="167"/>
      <c r="BY81" s="167"/>
      <c r="BZ81" s="167"/>
      <c r="CA81" s="167"/>
      <c r="CB81" s="167"/>
      <c r="CC81" s="167"/>
      <c r="CD81" s="167"/>
      <c r="CE81" s="167"/>
      <c r="CF81" s="167"/>
      <c r="CG81" s="167"/>
      <c r="CH81" s="167"/>
      <c r="CI81" s="167"/>
      <c r="CJ81" s="167"/>
      <c r="CK81" s="167"/>
      <c r="CL81" s="167"/>
      <c r="CM81" s="167"/>
      <c r="CN81" s="167"/>
      <c r="CO81" s="167"/>
      <c r="CP81" s="167"/>
      <c r="CQ81" s="167"/>
      <c r="CR81" s="167"/>
    </row>
    <row r="82" spans="1:96" ht="62.25" customHeight="1">
      <c r="A82" s="146" t="s">
        <v>485</v>
      </c>
      <c r="B82" s="933" t="s">
        <v>177</v>
      </c>
      <c r="C82" s="933"/>
      <c r="D82" s="933"/>
      <c r="E82" s="933"/>
      <c r="F82" s="933"/>
      <c r="G82" s="933"/>
      <c r="H82" s="933"/>
      <c r="I82" s="933"/>
      <c r="J82" s="933"/>
      <c r="K82" s="933"/>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row>
    <row r="83" spans="1:96" ht="25.5" customHeight="1">
      <c r="A83" s="146" t="s">
        <v>486</v>
      </c>
      <c r="B83" s="933" t="s">
        <v>183</v>
      </c>
      <c r="C83" s="933"/>
      <c r="D83" s="933"/>
      <c r="E83" s="933"/>
      <c r="F83" s="933"/>
      <c r="G83" s="933"/>
      <c r="H83" s="933"/>
      <c r="I83" s="933"/>
      <c r="J83" s="933"/>
      <c r="K83" s="933"/>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row>
    <row r="84" spans="1:96">
      <c r="A84" s="146" t="s">
        <v>487</v>
      </c>
      <c r="B84" s="933" t="s">
        <v>178</v>
      </c>
      <c r="C84" s="933"/>
      <c r="D84" s="933"/>
      <c r="E84" s="933"/>
      <c r="F84" s="933"/>
      <c r="G84" s="933"/>
      <c r="H84" s="933"/>
      <c r="I84" s="933"/>
      <c r="J84" s="933"/>
      <c r="K84" s="933"/>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1"/>
      <c r="BK84" s="131"/>
      <c r="BL84" s="131"/>
      <c r="BM84" s="131"/>
      <c r="BN84" s="131"/>
      <c r="BO84" s="131"/>
      <c r="BP84" s="131"/>
      <c r="BQ84" s="131"/>
      <c r="BR84" s="131"/>
      <c r="BS84" s="131"/>
      <c r="BT84" s="131"/>
      <c r="BU84" s="131"/>
      <c r="BV84" s="131"/>
      <c r="BW84" s="131"/>
      <c r="BX84" s="131"/>
      <c r="BY84" s="131"/>
      <c r="BZ84" s="131"/>
      <c r="CA84" s="131"/>
      <c r="CB84" s="131"/>
      <c r="CC84" s="131"/>
      <c r="CD84" s="131"/>
      <c r="CE84" s="131"/>
      <c r="CF84" s="131"/>
      <c r="CG84" s="131"/>
      <c r="CH84" s="131"/>
      <c r="CI84" s="131"/>
      <c r="CJ84" s="131"/>
      <c r="CK84" s="131"/>
      <c r="CL84" s="131"/>
      <c r="CM84" s="131"/>
      <c r="CN84" s="131"/>
      <c r="CO84" s="131"/>
      <c r="CP84" s="131"/>
      <c r="CQ84" s="131"/>
      <c r="CR84" s="131"/>
    </row>
    <row r="85" spans="1:96">
      <c r="A85" s="146" t="s">
        <v>488</v>
      </c>
      <c r="B85" s="921" t="s">
        <v>568</v>
      </c>
      <c r="C85" s="921"/>
      <c r="D85" s="921"/>
      <c r="E85" s="921"/>
      <c r="F85" s="921"/>
      <c r="G85" s="921"/>
      <c r="H85" s="921"/>
      <c r="I85" s="921"/>
      <c r="J85" s="921"/>
      <c r="K85" s="921"/>
      <c r="L85" s="92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1"/>
      <c r="BK85" s="131"/>
      <c r="BL85" s="131"/>
      <c r="BM85" s="131"/>
      <c r="BN85" s="131"/>
      <c r="BO85" s="131"/>
      <c r="BP85" s="131"/>
      <c r="BQ85" s="131"/>
      <c r="BR85" s="131"/>
      <c r="BS85" s="131"/>
      <c r="BT85" s="131"/>
      <c r="BU85" s="131"/>
      <c r="BV85" s="131"/>
      <c r="BW85" s="131"/>
      <c r="BX85" s="131"/>
      <c r="BY85" s="131"/>
      <c r="BZ85" s="131"/>
      <c r="CA85" s="131"/>
      <c r="CB85" s="131"/>
      <c r="CC85" s="131"/>
      <c r="CD85" s="131"/>
      <c r="CE85" s="131"/>
      <c r="CF85" s="131"/>
      <c r="CG85" s="131"/>
      <c r="CH85" s="131"/>
      <c r="CI85" s="131"/>
      <c r="CJ85" s="131"/>
      <c r="CK85" s="131"/>
      <c r="CL85" s="131"/>
      <c r="CM85" s="131"/>
      <c r="CN85" s="131"/>
      <c r="CO85" s="131"/>
      <c r="CP85" s="131"/>
      <c r="CQ85" s="131"/>
      <c r="CR85" s="131"/>
    </row>
    <row r="86" spans="1:96">
      <c r="A86" s="146"/>
      <c r="B86" s="124"/>
      <c r="C86" s="124"/>
      <c r="D86" s="124"/>
      <c r="E86" s="124"/>
      <c r="F86" s="124"/>
      <c r="G86" s="124"/>
      <c r="H86" s="124"/>
      <c r="I86" s="124"/>
      <c r="J86" s="124"/>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1"/>
      <c r="BR86" s="131"/>
      <c r="BS86" s="131"/>
      <c r="BT86" s="131"/>
      <c r="BU86" s="131"/>
      <c r="BV86" s="131"/>
      <c r="BW86" s="131"/>
      <c r="BX86" s="131"/>
      <c r="BY86" s="131"/>
      <c r="BZ86" s="131"/>
      <c r="CA86" s="131"/>
      <c r="CB86" s="131"/>
      <c r="CC86" s="131"/>
      <c r="CD86" s="131"/>
      <c r="CE86" s="131"/>
      <c r="CF86" s="131"/>
      <c r="CG86" s="131"/>
      <c r="CH86" s="131"/>
      <c r="CI86" s="131"/>
      <c r="CJ86" s="131"/>
      <c r="CK86" s="131"/>
      <c r="CL86" s="131"/>
      <c r="CM86" s="131"/>
      <c r="CN86" s="131"/>
      <c r="CO86" s="131"/>
      <c r="CP86" s="131"/>
      <c r="CQ86" s="131"/>
      <c r="CR86" s="131"/>
    </row>
    <row r="87" spans="1:96">
      <c r="A87" s="146"/>
      <c r="B87" s="124"/>
      <c r="C87" s="124"/>
      <c r="D87" s="124"/>
      <c r="E87" s="124"/>
      <c r="F87" s="124"/>
      <c r="G87" s="124"/>
      <c r="H87" s="124"/>
      <c r="I87" s="124"/>
      <c r="J87" s="124"/>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1"/>
      <c r="BR87" s="131"/>
      <c r="BS87" s="131"/>
      <c r="BT87" s="131"/>
      <c r="BU87" s="131"/>
      <c r="BV87" s="131"/>
      <c r="BW87" s="131"/>
      <c r="BX87" s="131"/>
      <c r="BY87" s="131"/>
      <c r="BZ87" s="131"/>
      <c r="CA87" s="131"/>
      <c r="CB87" s="131"/>
      <c r="CC87" s="131"/>
      <c r="CD87" s="131"/>
      <c r="CE87" s="131"/>
      <c r="CF87" s="131"/>
      <c r="CG87" s="131"/>
      <c r="CH87" s="131"/>
      <c r="CI87" s="131"/>
      <c r="CJ87" s="131"/>
      <c r="CK87" s="131"/>
      <c r="CL87" s="131"/>
      <c r="CM87" s="131"/>
      <c r="CN87" s="131"/>
      <c r="CO87" s="131"/>
      <c r="CP87" s="131"/>
      <c r="CQ87" s="131"/>
      <c r="CR87" s="131"/>
    </row>
    <row r="88" spans="1:96">
      <c r="A88" s="146"/>
      <c r="B88" s="124"/>
      <c r="C88" s="124"/>
      <c r="D88" s="124"/>
      <c r="E88" s="124"/>
      <c r="F88" s="124"/>
      <c r="G88" s="124"/>
      <c r="H88" s="124"/>
      <c r="I88" s="124"/>
      <c r="J88" s="124"/>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1"/>
      <c r="BK88" s="131"/>
      <c r="BL88" s="131"/>
      <c r="BM88" s="131"/>
      <c r="BN88" s="131"/>
      <c r="BO88" s="131"/>
      <c r="BP88" s="131"/>
      <c r="BQ88" s="131"/>
      <c r="BR88" s="131"/>
      <c r="BS88" s="131"/>
      <c r="BT88" s="131"/>
      <c r="BU88" s="131"/>
      <c r="BV88" s="131"/>
      <c r="BW88" s="131"/>
      <c r="BX88" s="131"/>
      <c r="BY88" s="131"/>
      <c r="BZ88" s="131"/>
      <c r="CA88" s="131"/>
      <c r="CB88" s="131"/>
      <c r="CC88" s="131"/>
      <c r="CD88" s="131"/>
      <c r="CE88" s="131"/>
      <c r="CF88" s="131"/>
      <c r="CG88" s="131"/>
      <c r="CH88" s="131"/>
      <c r="CI88" s="131"/>
      <c r="CJ88" s="131"/>
      <c r="CK88" s="131"/>
      <c r="CL88" s="131"/>
      <c r="CM88" s="131"/>
      <c r="CN88" s="131"/>
      <c r="CO88" s="131"/>
      <c r="CP88" s="131"/>
      <c r="CQ88" s="131"/>
      <c r="CR88" s="131"/>
    </row>
    <row r="89" spans="1:96">
      <c r="A89" s="248"/>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1"/>
      <c r="BK89" s="131"/>
      <c r="BL89" s="131"/>
      <c r="BM89" s="131"/>
      <c r="BN89" s="131"/>
      <c r="BO89" s="131"/>
      <c r="BP89" s="131"/>
      <c r="BQ89" s="131"/>
      <c r="BR89" s="131"/>
      <c r="BS89" s="131"/>
      <c r="BT89" s="131"/>
      <c r="BU89" s="131"/>
      <c r="BV89" s="131"/>
      <c r="BW89" s="131"/>
      <c r="BX89" s="131"/>
      <c r="BY89" s="131"/>
      <c r="BZ89" s="131"/>
      <c r="CA89" s="131"/>
      <c r="CB89" s="131"/>
      <c r="CC89" s="131"/>
      <c r="CD89" s="131"/>
      <c r="CE89" s="131"/>
      <c r="CF89" s="131"/>
      <c r="CG89" s="131"/>
      <c r="CH89" s="131"/>
      <c r="CI89" s="131"/>
      <c r="CJ89" s="131"/>
      <c r="CK89" s="131"/>
      <c r="CL89" s="131"/>
      <c r="CM89" s="131"/>
      <c r="CN89" s="131"/>
      <c r="CO89" s="131"/>
      <c r="CP89" s="131"/>
      <c r="CQ89" s="131"/>
      <c r="CR89" s="131"/>
    </row>
    <row r="90" spans="1:96">
      <c r="A90" s="248"/>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1"/>
      <c r="CN90" s="131"/>
      <c r="CO90" s="131"/>
      <c r="CP90" s="131"/>
      <c r="CQ90" s="131"/>
      <c r="CR90" s="131"/>
    </row>
    <row r="91" spans="1:96">
      <c r="A91" s="248"/>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1"/>
      <c r="BK91" s="131"/>
      <c r="BL91" s="131"/>
      <c r="BM91" s="131"/>
      <c r="BN91" s="131"/>
      <c r="BO91" s="131"/>
      <c r="BP91" s="131"/>
      <c r="BQ91" s="131"/>
      <c r="BR91" s="131"/>
      <c r="BS91" s="131"/>
      <c r="BT91" s="131"/>
      <c r="BU91" s="131"/>
      <c r="BV91" s="131"/>
      <c r="BW91" s="131"/>
      <c r="BX91" s="131"/>
      <c r="BY91" s="131"/>
      <c r="BZ91" s="131"/>
      <c r="CA91" s="131"/>
      <c r="CB91" s="131"/>
      <c r="CC91" s="131"/>
      <c r="CD91" s="131"/>
      <c r="CE91" s="131"/>
      <c r="CF91" s="131"/>
      <c r="CG91" s="131"/>
      <c r="CH91" s="131"/>
      <c r="CI91" s="131"/>
      <c r="CJ91" s="131"/>
      <c r="CK91" s="131"/>
      <c r="CL91" s="131"/>
      <c r="CM91" s="131"/>
      <c r="CN91" s="131"/>
      <c r="CO91" s="131"/>
      <c r="CP91" s="131"/>
      <c r="CQ91" s="131"/>
      <c r="CR91" s="131"/>
    </row>
    <row r="92" spans="1:96">
      <c r="A92" s="248"/>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131"/>
      <c r="CC92" s="131"/>
      <c r="CD92" s="131"/>
      <c r="CE92" s="131"/>
      <c r="CF92" s="131"/>
      <c r="CG92" s="131"/>
      <c r="CH92" s="131"/>
      <c r="CI92" s="131"/>
      <c r="CJ92" s="131"/>
      <c r="CK92" s="131"/>
      <c r="CL92" s="131"/>
      <c r="CM92" s="131"/>
      <c r="CN92" s="131"/>
      <c r="CO92" s="131"/>
      <c r="CP92" s="131"/>
      <c r="CQ92" s="131"/>
      <c r="CR92" s="131"/>
    </row>
    <row r="93" spans="1:96">
      <c r="A93" s="248"/>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1"/>
      <c r="BK93" s="131"/>
      <c r="BL93" s="131"/>
      <c r="BM93" s="131"/>
      <c r="BN93" s="131"/>
      <c r="BO93" s="131"/>
      <c r="BP93" s="131"/>
      <c r="BQ93" s="131"/>
      <c r="BR93" s="131"/>
      <c r="BS93" s="131"/>
      <c r="BT93" s="131"/>
      <c r="BU93" s="131"/>
      <c r="BV93" s="131"/>
      <c r="BW93" s="131"/>
      <c r="BX93" s="131"/>
      <c r="BY93" s="131"/>
      <c r="BZ93" s="131"/>
      <c r="CA93" s="131"/>
      <c r="CB93" s="131"/>
      <c r="CC93" s="131"/>
      <c r="CD93" s="131"/>
      <c r="CE93" s="131"/>
      <c r="CF93" s="131"/>
      <c r="CG93" s="131"/>
      <c r="CH93" s="131"/>
      <c r="CI93" s="131"/>
      <c r="CJ93" s="131"/>
      <c r="CK93" s="131"/>
      <c r="CL93" s="131"/>
      <c r="CM93" s="131"/>
      <c r="CN93" s="131"/>
      <c r="CO93" s="131"/>
      <c r="CP93" s="131"/>
      <c r="CQ93" s="131"/>
      <c r="CR93" s="131"/>
    </row>
    <row r="94" spans="1:96">
      <c r="A94" s="248"/>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c r="AQ94" s="131"/>
      <c r="AR94" s="131"/>
      <c r="AS94" s="131"/>
      <c r="AT94" s="131"/>
      <c r="AU94" s="131"/>
      <c r="AV94" s="131"/>
      <c r="AW94" s="131"/>
      <c r="AX94" s="131"/>
      <c r="AY94" s="131"/>
      <c r="AZ94" s="131"/>
      <c r="BA94" s="131"/>
      <c r="BB94" s="131"/>
      <c r="BC94" s="131"/>
      <c r="BD94" s="131"/>
      <c r="BE94" s="131"/>
      <c r="BF94" s="131"/>
      <c r="BG94" s="131"/>
      <c r="BH94" s="131"/>
      <c r="BI94" s="131"/>
      <c r="BJ94" s="131"/>
      <c r="BK94" s="131"/>
      <c r="BL94" s="131"/>
      <c r="BM94" s="131"/>
      <c r="BN94" s="131"/>
      <c r="BO94" s="131"/>
      <c r="BP94" s="131"/>
      <c r="BQ94" s="131"/>
      <c r="BR94" s="131"/>
      <c r="BS94" s="131"/>
      <c r="BT94" s="131"/>
      <c r="BU94" s="131"/>
      <c r="BV94" s="131"/>
      <c r="BW94" s="131"/>
      <c r="BX94" s="131"/>
      <c r="BY94" s="131"/>
      <c r="BZ94" s="131"/>
      <c r="CA94" s="131"/>
      <c r="CB94" s="131"/>
      <c r="CC94" s="131"/>
      <c r="CD94" s="131"/>
      <c r="CE94" s="131"/>
      <c r="CF94" s="131"/>
      <c r="CG94" s="131"/>
      <c r="CH94" s="131"/>
      <c r="CI94" s="131"/>
      <c r="CJ94" s="131"/>
      <c r="CK94" s="131"/>
      <c r="CL94" s="131"/>
      <c r="CM94" s="131"/>
      <c r="CN94" s="131"/>
      <c r="CO94" s="131"/>
      <c r="CP94" s="131"/>
      <c r="CQ94" s="131"/>
      <c r="CR94" s="131"/>
    </row>
    <row r="95" spans="1:96">
      <c r="A95" s="248"/>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c r="AJ95" s="131"/>
      <c r="AK95" s="131"/>
      <c r="AL95" s="131"/>
      <c r="AM95" s="131"/>
      <c r="AN95" s="131"/>
      <c r="AO95" s="131"/>
      <c r="AP95" s="131"/>
      <c r="AQ95" s="131"/>
      <c r="AR95" s="131"/>
      <c r="AS95" s="131"/>
      <c r="AT95" s="131"/>
      <c r="AU95" s="131"/>
      <c r="AV95" s="131"/>
      <c r="AW95" s="131"/>
      <c r="AX95" s="131"/>
      <c r="AY95" s="131"/>
      <c r="AZ95" s="131"/>
      <c r="BA95" s="131"/>
      <c r="BB95" s="131"/>
      <c r="BC95" s="131"/>
      <c r="BD95" s="131"/>
      <c r="BE95" s="131"/>
      <c r="BF95" s="131"/>
      <c r="BG95" s="131"/>
      <c r="BH95" s="131"/>
      <c r="BI95" s="131"/>
      <c r="BJ95" s="131"/>
      <c r="BK95" s="131"/>
      <c r="BL95" s="131"/>
      <c r="BM95" s="131"/>
      <c r="BN95" s="131"/>
      <c r="BO95" s="131"/>
      <c r="BP95" s="131"/>
      <c r="BQ95" s="131"/>
      <c r="BR95" s="131"/>
      <c r="BS95" s="131"/>
      <c r="BT95" s="131"/>
      <c r="BU95" s="131"/>
      <c r="BV95" s="131"/>
      <c r="BW95" s="131"/>
      <c r="BX95" s="131"/>
      <c r="BY95" s="131"/>
      <c r="BZ95" s="131"/>
      <c r="CA95" s="131"/>
      <c r="CB95" s="131"/>
      <c r="CC95" s="131"/>
      <c r="CD95" s="131"/>
      <c r="CE95" s="131"/>
      <c r="CF95" s="131"/>
      <c r="CG95" s="131"/>
      <c r="CH95" s="131"/>
      <c r="CI95" s="131"/>
      <c r="CJ95" s="131"/>
      <c r="CK95" s="131"/>
      <c r="CL95" s="131"/>
      <c r="CM95" s="131"/>
      <c r="CN95" s="131"/>
      <c r="CO95" s="131"/>
      <c r="CP95" s="131"/>
      <c r="CQ95" s="131"/>
      <c r="CR95" s="131"/>
    </row>
    <row r="96" spans="1:96">
      <c r="A96" s="248"/>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131"/>
      <c r="AL96" s="131"/>
      <c r="AM96" s="131"/>
      <c r="AN96" s="131"/>
      <c r="AO96" s="131"/>
      <c r="AP96" s="131"/>
      <c r="AQ96" s="131"/>
      <c r="AR96" s="131"/>
      <c r="AS96" s="131"/>
      <c r="AT96" s="131"/>
      <c r="AU96" s="131"/>
      <c r="AV96" s="131"/>
      <c r="AW96" s="131"/>
      <c r="AX96" s="131"/>
      <c r="AY96" s="131"/>
      <c r="AZ96" s="131"/>
      <c r="BA96" s="131"/>
      <c r="BB96" s="131"/>
      <c r="BC96" s="131"/>
      <c r="BD96" s="131"/>
      <c r="BE96" s="131"/>
      <c r="BF96" s="131"/>
      <c r="BG96" s="131"/>
      <c r="BH96" s="131"/>
      <c r="BI96" s="131"/>
      <c r="BJ96" s="131"/>
      <c r="BK96" s="131"/>
      <c r="BL96" s="131"/>
      <c r="BM96" s="131"/>
      <c r="BN96" s="131"/>
      <c r="BO96" s="131"/>
      <c r="BP96" s="131"/>
      <c r="BQ96" s="131"/>
      <c r="BR96" s="131"/>
      <c r="BS96" s="131"/>
      <c r="BT96" s="131"/>
      <c r="BU96" s="131"/>
      <c r="BV96" s="131"/>
      <c r="BW96" s="131"/>
      <c r="BX96" s="131"/>
      <c r="BY96" s="131"/>
      <c r="BZ96" s="131"/>
      <c r="CA96" s="131"/>
      <c r="CB96" s="131"/>
      <c r="CC96" s="131"/>
      <c r="CD96" s="131"/>
      <c r="CE96" s="131"/>
      <c r="CF96" s="131"/>
      <c r="CG96" s="131"/>
      <c r="CH96" s="131"/>
      <c r="CI96" s="131"/>
      <c r="CJ96" s="131"/>
      <c r="CK96" s="131"/>
      <c r="CL96" s="131"/>
      <c r="CM96" s="131"/>
      <c r="CN96" s="131"/>
      <c r="CO96" s="131"/>
      <c r="CP96" s="131"/>
      <c r="CQ96" s="131"/>
      <c r="CR96" s="131"/>
    </row>
    <row r="97" spans="1:96">
      <c r="A97" s="248"/>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c r="AN97" s="131"/>
      <c r="AO97" s="131"/>
      <c r="AP97" s="131"/>
      <c r="AQ97" s="131"/>
      <c r="AR97" s="131"/>
      <c r="AS97" s="131"/>
      <c r="AT97" s="131"/>
      <c r="AU97" s="131"/>
      <c r="AV97" s="131"/>
      <c r="AW97" s="131"/>
      <c r="AX97" s="131"/>
      <c r="AY97" s="131"/>
      <c r="AZ97" s="131"/>
      <c r="BA97" s="131"/>
      <c r="BB97" s="131"/>
      <c r="BC97" s="131"/>
      <c r="BD97" s="131"/>
      <c r="BE97" s="131"/>
      <c r="BF97" s="131"/>
      <c r="BG97" s="131"/>
      <c r="BH97" s="131"/>
      <c r="BI97" s="131"/>
      <c r="BJ97" s="131"/>
      <c r="BK97" s="131"/>
      <c r="BL97" s="131"/>
      <c r="BM97" s="131"/>
      <c r="BN97" s="131"/>
      <c r="BO97" s="131"/>
      <c r="BP97" s="131"/>
      <c r="BQ97" s="131"/>
      <c r="BR97" s="131"/>
      <c r="BS97" s="131"/>
      <c r="BT97" s="131"/>
      <c r="BU97" s="131"/>
      <c r="BV97" s="131"/>
      <c r="BW97" s="131"/>
      <c r="BX97" s="131"/>
      <c r="BY97" s="131"/>
      <c r="BZ97" s="131"/>
      <c r="CA97" s="131"/>
      <c r="CB97" s="131"/>
      <c r="CC97" s="131"/>
      <c r="CD97" s="131"/>
      <c r="CE97" s="131"/>
      <c r="CF97" s="131"/>
      <c r="CG97" s="131"/>
      <c r="CH97" s="131"/>
      <c r="CI97" s="131"/>
      <c r="CJ97" s="131"/>
      <c r="CK97" s="131"/>
      <c r="CL97" s="131"/>
      <c r="CM97" s="131"/>
      <c r="CN97" s="131"/>
      <c r="CO97" s="131"/>
      <c r="CP97" s="131"/>
      <c r="CQ97" s="131"/>
      <c r="CR97" s="131"/>
    </row>
    <row r="98" spans="1:96">
      <c r="A98" s="248"/>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1"/>
      <c r="BK98" s="131"/>
      <c r="BL98" s="131"/>
      <c r="BM98" s="131"/>
      <c r="BN98" s="131"/>
      <c r="BO98" s="131"/>
      <c r="BP98" s="131"/>
      <c r="BQ98" s="131"/>
      <c r="BR98" s="131"/>
      <c r="BS98" s="131"/>
      <c r="BT98" s="131"/>
      <c r="BU98" s="131"/>
      <c r="BV98" s="131"/>
      <c r="BW98" s="131"/>
      <c r="BX98" s="131"/>
      <c r="BY98" s="131"/>
      <c r="BZ98" s="131"/>
      <c r="CA98" s="131"/>
      <c r="CB98" s="131"/>
      <c r="CC98" s="131"/>
      <c r="CD98" s="131"/>
      <c r="CE98" s="131"/>
      <c r="CF98" s="131"/>
      <c r="CG98" s="131"/>
      <c r="CH98" s="131"/>
      <c r="CI98" s="131"/>
      <c r="CJ98" s="131"/>
      <c r="CK98" s="131"/>
      <c r="CL98" s="131"/>
      <c r="CM98" s="131"/>
      <c r="CN98" s="131"/>
      <c r="CO98" s="131"/>
      <c r="CP98" s="131"/>
      <c r="CQ98" s="131"/>
      <c r="CR98" s="131"/>
    </row>
    <row r="99" spans="1:96">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c r="BH99" s="131"/>
      <c r="BI99" s="131"/>
      <c r="BJ99" s="131"/>
      <c r="BK99" s="131"/>
      <c r="BL99" s="131"/>
      <c r="BM99" s="131"/>
      <c r="BN99" s="131"/>
      <c r="BO99" s="131"/>
      <c r="BP99" s="131"/>
      <c r="BQ99" s="131"/>
      <c r="BR99" s="131"/>
      <c r="BS99" s="131"/>
      <c r="BT99" s="131"/>
      <c r="BU99" s="131"/>
      <c r="BV99" s="131"/>
      <c r="BW99" s="131"/>
      <c r="BX99" s="131"/>
      <c r="BY99" s="131"/>
      <c r="BZ99" s="131"/>
      <c r="CA99" s="131"/>
      <c r="CB99" s="131"/>
      <c r="CC99" s="131"/>
      <c r="CD99" s="131"/>
      <c r="CE99" s="131"/>
      <c r="CF99" s="131"/>
      <c r="CG99" s="131"/>
      <c r="CH99" s="131"/>
      <c r="CI99" s="131"/>
      <c r="CJ99" s="131"/>
      <c r="CK99" s="131"/>
      <c r="CL99" s="131"/>
      <c r="CM99" s="131"/>
      <c r="CN99" s="131"/>
      <c r="CO99" s="131"/>
      <c r="CP99" s="131"/>
      <c r="CQ99" s="131"/>
      <c r="CR99" s="131"/>
    </row>
    <row r="100" spans="1:96">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c r="BH100" s="131"/>
      <c r="BI100" s="131"/>
      <c r="BJ100" s="131"/>
      <c r="BK100" s="131"/>
      <c r="BL100" s="131"/>
      <c r="BM100" s="131"/>
      <c r="BN100" s="131"/>
      <c r="BO100" s="131"/>
      <c r="BP100" s="131"/>
      <c r="BQ100" s="131"/>
      <c r="BR100" s="131"/>
      <c r="BS100" s="131"/>
      <c r="BT100" s="131"/>
      <c r="BU100" s="131"/>
      <c r="BV100" s="131"/>
      <c r="BW100" s="131"/>
      <c r="BX100" s="131"/>
      <c r="BY100" s="131"/>
      <c r="BZ100" s="131"/>
      <c r="CA100" s="131"/>
      <c r="CB100" s="131"/>
      <c r="CC100" s="131"/>
      <c r="CD100" s="131"/>
      <c r="CE100" s="131"/>
      <c r="CF100" s="131"/>
      <c r="CG100" s="131"/>
      <c r="CH100" s="131"/>
      <c r="CI100" s="131"/>
      <c r="CJ100" s="131"/>
      <c r="CK100" s="131"/>
      <c r="CL100" s="131"/>
      <c r="CM100" s="131"/>
      <c r="CN100" s="131"/>
      <c r="CO100" s="131"/>
      <c r="CP100" s="131"/>
      <c r="CQ100" s="131"/>
      <c r="CR100" s="131"/>
    </row>
    <row r="101" spans="1:96">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1"/>
      <c r="BK101" s="131"/>
      <c r="BL101" s="131"/>
      <c r="BM101" s="131"/>
      <c r="BN101" s="131"/>
      <c r="BO101" s="131"/>
      <c r="BP101" s="131"/>
      <c r="BQ101" s="131"/>
      <c r="BR101" s="131"/>
      <c r="BS101" s="131"/>
      <c r="BT101" s="131"/>
      <c r="BU101" s="131"/>
      <c r="BV101" s="131"/>
      <c r="BW101" s="131"/>
      <c r="BX101" s="131"/>
      <c r="BY101" s="131"/>
      <c r="BZ101" s="131"/>
      <c r="CA101" s="131"/>
      <c r="CB101" s="131"/>
      <c r="CC101" s="131"/>
      <c r="CD101" s="131"/>
      <c r="CE101" s="131"/>
      <c r="CF101" s="131"/>
      <c r="CG101" s="131"/>
      <c r="CH101" s="131"/>
      <c r="CI101" s="131"/>
      <c r="CJ101" s="131"/>
      <c r="CK101" s="131"/>
      <c r="CL101" s="131"/>
      <c r="CM101" s="131"/>
      <c r="CN101" s="131"/>
      <c r="CO101" s="131"/>
      <c r="CP101" s="131"/>
      <c r="CQ101" s="131"/>
      <c r="CR101" s="131"/>
    </row>
    <row r="102" spans="1:96">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1"/>
      <c r="BK102" s="131"/>
      <c r="BL102" s="131"/>
      <c r="BM102" s="131"/>
      <c r="BN102" s="131"/>
      <c r="BO102" s="131"/>
      <c r="BP102" s="131"/>
      <c r="BQ102" s="131"/>
      <c r="BR102" s="131"/>
      <c r="BS102" s="131"/>
      <c r="BT102" s="131"/>
      <c r="BU102" s="131"/>
      <c r="BV102" s="131"/>
      <c r="BW102" s="131"/>
      <c r="BX102" s="131"/>
      <c r="BY102" s="131"/>
      <c r="BZ102" s="131"/>
      <c r="CA102" s="131"/>
      <c r="CB102" s="131"/>
      <c r="CC102" s="131"/>
      <c r="CD102" s="131"/>
      <c r="CE102" s="131"/>
      <c r="CF102" s="131"/>
      <c r="CG102" s="131"/>
      <c r="CH102" s="131"/>
      <c r="CI102" s="131"/>
      <c r="CJ102" s="131"/>
      <c r="CK102" s="131"/>
      <c r="CL102" s="131"/>
      <c r="CM102" s="131"/>
      <c r="CN102" s="131"/>
      <c r="CO102" s="131"/>
      <c r="CP102" s="131"/>
      <c r="CQ102" s="131"/>
      <c r="CR102" s="131"/>
    </row>
    <row r="103" spans="1:96">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1"/>
      <c r="BK103" s="131"/>
      <c r="BL103" s="131"/>
      <c r="BM103" s="131"/>
      <c r="BN103" s="131"/>
      <c r="BO103" s="131"/>
      <c r="BP103" s="131"/>
      <c r="BQ103" s="131"/>
      <c r="BR103" s="131"/>
      <c r="BS103" s="131"/>
      <c r="BT103" s="131"/>
      <c r="BU103" s="131"/>
      <c r="BV103" s="131"/>
      <c r="BW103" s="131"/>
      <c r="BX103" s="131"/>
      <c r="BY103" s="131"/>
      <c r="BZ103" s="131"/>
      <c r="CA103" s="131"/>
      <c r="CB103" s="131"/>
      <c r="CC103" s="131"/>
      <c r="CD103" s="131"/>
      <c r="CE103" s="131"/>
      <c r="CF103" s="131"/>
      <c r="CG103" s="131"/>
      <c r="CH103" s="131"/>
      <c r="CI103" s="131"/>
      <c r="CJ103" s="131"/>
      <c r="CK103" s="131"/>
      <c r="CL103" s="131"/>
      <c r="CM103" s="131"/>
      <c r="CN103" s="131"/>
      <c r="CO103" s="131"/>
      <c r="CP103" s="131"/>
      <c r="CQ103" s="131"/>
      <c r="CR103" s="131"/>
    </row>
    <row r="104" spans="1:96">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1"/>
      <c r="BK104" s="131"/>
      <c r="BL104" s="131"/>
      <c r="BM104" s="131"/>
      <c r="BN104" s="131"/>
      <c r="BO104" s="131"/>
      <c r="BP104" s="131"/>
      <c r="BQ104" s="131"/>
      <c r="BR104" s="131"/>
      <c r="BS104" s="131"/>
      <c r="BT104" s="131"/>
      <c r="BU104" s="131"/>
      <c r="BV104" s="131"/>
      <c r="BW104" s="131"/>
      <c r="BX104" s="131"/>
      <c r="BY104" s="131"/>
      <c r="BZ104" s="131"/>
      <c r="CA104" s="131"/>
      <c r="CB104" s="131"/>
      <c r="CC104" s="131"/>
      <c r="CD104" s="131"/>
      <c r="CE104" s="131"/>
      <c r="CF104" s="131"/>
      <c r="CG104" s="131"/>
      <c r="CH104" s="131"/>
      <c r="CI104" s="131"/>
      <c r="CJ104" s="131"/>
      <c r="CK104" s="131"/>
      <c r="CL104" s="131"/>
      <c r="CM104" s="131"/>
      <c r="CN104" s="131"/>
      <c r="CO104" s="131"/>
      <c r="CP104" s="131"/>
      <c r="CQ104" s="131"/>
      <c r="CR104" s="131"/>
    </row>
    <row r="105" spans="1:96">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c r="BI105" s="131"/>
      <c r="BJ105" s="131"/>
      <c r="BK105" s="131"/>
      <c r="BL105" s="131"/>
      <c r="BM105" s="131"/>
      <c r="BN105" s="131"/>
      <c r="BO105" s="131"/>
      <c r="BP105" s="131"/>
      <c r="BQ105" s="131"/>
      <c r="BR105" s="131"/>
      <c r="BS105" s="131"/>
      <c r="BT105" s="131"/>
      <c r="BU105" s="131"/>
      <c r="BV105" s="131"/>
      <c r="BW105" s="131"/>
      <c r="BX105" s="131"/>
      <c r="BY105" s="131"/>
      <c r="BZ105" s="131"/>
      <c r="CA105" s="131"/>
      <c r="CB105" s="131"/>
      <c r="CC105" s="131"/>
      <c r="CD105" s="131"/>
      <c r="CE105" s="131"/>
      <c r="CF105" s="131"/>
      <c r="CG105" s="131"/>
      <c r="CH105" s="131"/>
      <c r="CI105" s="131"/>
      <c r="CJ105" s="131"/>
      <c r="CK105" s="131"/>
      <c r="CL105" s="131"/>
      <c r="CM105" s="131"/>
      <c r="CN105" s="131"/>
      <c r="CO105" s="131"/>
      <c r="CP105" s="131"/>
      <c r="CQ105" s="131"/>
      <c r="CR105" s="131"/>
    </row>
    <row r="106" spans="1:96">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c r="BH106" s="131"/>
      <c r="BI106" s="131"/>
      <c r="BJ106" s="131"/>
      <c r="BK106" s="131"/>
      <c r="BL106" s="131"/>
      <c r="BM106" s="131"/>
      <c r="BN106" s="131"/>
      <c r="BO106" s="131"/>
      <c r="BP106" s="131"/>
      <c r="BQ106" s="131"/>
      <c r="BR106" s="131"/>
      <c r="BS106" s="131"/>
      <c r="BT106" s="131"/>
      <c r="BU106" s="131"/>
      <c r="BV106" s="131"/>
      <c r="BW106" s="131"/>
      <c r="BX106" s="131"/>
      <c r="BY106" s="131"/>
      <c r="BZ106" s="131"/>
      <c r="CA106" s="131"/>
      <c r="CB106" s="131"/>
      <c r="CC106" s="131"/>
      <c r="CD106" s="131"/>
      <c r="CE106" s="131"/>
      <c r="CF106" s="131"/>
      <c r="CG106" s="131"/>
      <c r="CH106" s="131"/>
      <c r="CI106" s="131"/>
      <c r="CJ106" s="131"/>
      <c r="CK106" s="131"/>
      <c r="CL106" s="131"/>
      <c r="CM106" s="131"/>
      <c r="CN106" s="131"/>
      <c r="CO106" s="131"/>
      <c r="CP106" s="131"/>
      <c r="CQ106" s="131"/>
      <c r="CR106" s="131"/>
    </row>
    <row r="107" spans="1:96">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c r="BP107" s="131"/>
      <c r="BQ107" s="131"/>
      <c r="BR107" s="131"/>
      <c r="BS107" s="131"/>
      <c r="BT107" s="131"/>
      <c r="BU107" s="131"/>
      <c r="BV107" s="131"/>
      <c r="BW107" s="131"/>
      <c r="BX107" s="131"/>
      <c r="BY107" s="131"/>
      <c r="BZ107" s="131"/>
      <c r="CA107" s="131"/>
      <c r="CB107" s="131"/>
      <c r="CC107" s="131"/>
      <c r="CD107" s="131"/>
      <c r="CE107" s="131"/>
      <c r="CF107" s="131"/>
      <c r="CG107" s="131"/>
      <c r="CH107" s="131"/>
      <c r="CI107" s="131"/>
      <c r="CJ107" s="131"/>
      <c r="CK107" s="131"/>
      <c r="CL107" s="131"/>
      <c r="CM107" s="131"/>
      <c r="CN107" s="131"/>
      <c r="CO107" s="131"/>
      <c r="CP107" s="131"/>
      <c r="CQ107" s="131"/>
      <c r="CR107" s="131"/>
    </row>
  </sheetData>
  <mergeCells count="19">
    <mergeCell ref="A3:K3"/>
    <mergeCell ref="A4:K4"/>
    <mergeCell ref="A5:K5"/>
    <mergeCell ref="H7:I7"/>
    <mergeCell ref="J7:K7"/>
    <mergeCell ref="D7:E7"/>
    <mergeCell ref="B85:L85"/>
    <mergeCell ref="A26:K26"/>
    <mergeCell ref="B79:K79"/>
    <mergeCell ref="B80:K80"/>
    <mergeCell ref="B81:K81"/>
    <mergeCell ref="A47:K47"/>
    <mergeCell ref="A48:K48"/>
    <mergeCell ref="A49:K49"/>
    <mergeCell ref="B77:K77"/>
    <mergeCell ref="B78:K78"/>
    <mergeCell ref="B84:K84"/>
    <mergeCell ref="B83:K83"/>
    <mergeCell ref="B82:K82"/>
  </mergeCells>
  <phoneticPr fontId="0" type="noConversion"/>
  <pageMargins left="0.5" right="0.5" top="0.75" bottom="0.75" header="0.3" footer="0.3"/>
  <pageSetup scale="65" orientation="landscape" horizontalDpi="1200" verticalDpi="1200" r:id="rId1"/>
  <rowBreaks count="1" manualBreakCount="1">
    <brk id="44" max="10" man="1"/>
  </rowBreaks>
  <colBreaks count="1" manualBreakCount="1">
    <brk id="11" max="8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1"/>
  <sheetViews>
    <sheetView view="pageBreakPreview" topLeftCell="A8" zoomScale="120" zoomScaleNormal="110" zoomScaleSheetLayoutView="120" workbookViewId="0">
      <selection activeCell="E33" sqref="E33"/>
    </sheetView>
  </sheetViews>
  <sheetFormatPr defaultRowHeight="12.75"/>
  <cols>
    <col min="1" max="1" width="6.83203125" customWidth="1"/>
    <col min="2" max="2" width="29.1640625" customWidth="1"/>
    <col min="3" max="3" width="16" customWidth="1"/>
    <col min="4" max="4" width="15.83203125" customWidth="1"/>
    <col min="5" max="5" width="13.83203125" customWidth="1"/>
    <col min="6" max="6" width="16.6640625" bestFit="1" customWidth="1"/>
    <col min="7" max="7" width="15.5" bestFit="1" customWidth="1"/>
    <col min="8" max="9" width="7.5" customWidth="1"/>
    <col min="10" max="10" width="7.5" bestFit="1" customWidth="1"/>
  </cols>
  <sheetData>
    <row r="1" spans="1:10" ht="9.9499999999999993" customHeight="1">
      <c r="A1" s="15"/>
      <c r="B1" s="15"/>
      <c r="C1" s="2"/>
      <c r="D1" s="2"/>
      <c r="E1" s="2"/>
      <c r="F1" s="2"/>
      <c r="G1" s="2"/>
      <c r="H1" s="2"/>
      <c r="I1" s="953" t="s">
        <v>67</v>
      </c>
      <c r="J1" s="953"/>
    </row>
    <row r="2" spans="1:10" ht="9.9499999999999993" customHeight="1">
      <c r="A2" s="15"/>
      <c r="B2" s="15"/>
      <c r="C2" s="2"/>
      <c r="D2" s="2"/>
      <c r="E2" s="2"/>
      <c r="F2" s="2"/>
      <c r="G2" s="2"/>
      <c r="H2" s="2"/>
      <c r="I2" s="5"/>
      <c r="J2" s="100" t="s">
        <v>1126</v>
      </c>
    </row>
    <row r="3" spans="1:10" ht="9.9499999999999993" customHeight="1">
      <c r="A3" s="942" t="s">
        <v>186</v>
      </c>
      <c r="B3" s="942"/>
      <c r="C3" s="942"/>
      <c r="D3" s="942"/>
      <c r="E3" s="942"/>
      <c r="F3" s="942"/>
      <c r="G3" s="942"/>
      <c r="H3" s="942"/>
      <c r="I3" s="942"/>
      <c r="J3" s="942"/>
    </row>
    <row r="4" spans="1:10" ht="9.9499999999999993" customHeight="1">
      <c r="A4" s="942" t="s">
        <v>187</v>
      </c>
      <c r="B4" s="942"/>
      <c r="C4" s="942"/>
      <c r="D4" s="942"/>
      <c r="E4" s="942"/>
      <c r="F4" s="942"/>
      <c r="G4" s="942"/>
      <c r="H4" s="942"/>
      <c r="I4" s="942"/>
      <c r="J4" s="942"/>
    </row>
    <row r="5" spans="1:10" ht="9.9499999999999993" customHeight="1">
      <c r="A5" s="943" t="s">
        <v>742</v>
      </c>
      <c r="B5" s="944"/>
      <c r="C5" s="944"/>
      <c r="D5" s="944"/>
      <c r="E5" s="944"/>
      <c r="F5" s="944"/>
      <c r="G5" s="944"/>
      <c r="H5" s="944"/>
      <c r="I5" s="944"/>
      <c r="J5" s="944"/>
    </row>
    <row r="6" spans="1:10" ht="9.9499999999999993" customHeight="1">
      <c r="A6" s="2"/>
      <c r="B6" s="2"/>
      <c r="C6" s="2"/>
      <c r="D6" s="2"/>
      <c r="E6" s="2"/>
      <c r="F6" s="2"/>
      <c r="G6" s="2"/>
      <c r="H6" s="2"/>
      <c r="I6" s="2"/>
      <c r="J6" s="2"/>
    </row>
    <row r="7" spans="1:10" ht="9.9499999999999993" customHeight="1">
      <c r="A7" s="2"/>
      <c r="B7" s="2" t="s">
        <v>188</v>
      </c>
      <c r="C7" s="2"/>
      <c r="D7" s="2"/>
      <c r="E7" s="2"/>
      <c r="F7" s="2"/>
      <c r="G7" s="2"/>
      <c r="H7" s="2"/>
      <c r="I7" s="2"/>
      <c r="J7" s="2"/>
    </row>
    <row r="8" spans="1:10" ht="9.9499999999999993" customHeight="1">
      <c r="A8" s="4"/>
      <c r="B8" s="2"/>
      <c r="C8" s="2"/>
      <c r="D8" s="2"/>
      <c r="E8" s="2"/>
      <c r="F8" s="4" t="s">
        <v>430</v>
      </c>
      <c r="G8" s="2"/>
      <c r="H8" s="2"/>
      <c r="I8" s="2"/>
      <c r="J8" s="2"/>
    </row>
    <row r="9" spans="1:10" ht="9.9499999999999993" customHeight="1">
      <c r="A9" s="4">
        <v>1</v>
      </c>
      <c r="B9" s="6" t="s">
        <v>564</v>
      </c>
      <c r="C9" s="6"/>
      <c r="D9" s="2"/>
      <c r="E9" s="2"/>
      <c r="F9" s="832">
        <v>2161662.5446759257</v>
      </c>
      <c r="G9" s="2"/>
      <c r="H9" s="2"/>
      <c r="I9" s="2"/>
      <c r="J9" s="2"/>
    </row>
    <row r="10" spans="1:10" ht="9.9499999999999993" customHeight="1">
      <c r="A10" s="4"/>
      <c r="B10" s="2"/>
      <c r="C10" s="2"/>
      <c r="D10" s="2"/>
      <c r="E10" s="2"/>
      <c r="F10" s="2"/>
      <c r="G10" s="2"/>
      <c r="H10" s="2"/>
      <c r="I10" s="2"/>
      <c r="J10" s="2"/>
    </row>
    <row r="11" spans="1:10" ht="9.9499999999999993" customHeight="1">
      <c r="A11" s="4">
        <v>2</v>
      </c>
      <c r="B11" s="2" t="s">
        <v>189</v>
      </c>
      <c r="C11" s="2"/>
      <c r="D11" s="2"/>
      <c r="E11" s="2"/>
      <c r="F11" s="48">
        <v>0</v>
      </c>
      <c r="G11" s="2"/>
      <c r="H11" s="2"/>
      <c r="I11" s="2"/>
      <c r="J11" s="2"/>
    </row>
    <row r="12" spans="1:10" ht="9.9499999999999993" customHeight="1">
      <c r="A12" s="4"/>
      <c r="B12" s="2"/>
      <c r="C12" s="2"/>
      <c r="D12" s="2"/>
      <c r="E12" s="2"/>
      <c r="F12" s="2"/>
      <c r="G12" s="2"/>
      <c r="H12" s="2"/>
      <c r="I12" s="2"/>
      <c r="J12" s="2"/>
    </row>
    <row r="13" spans="1:10" ht="9.9499999999999993" customHeight="1">
      <c r="A13" s="4">
        <v>3</v>
      </c>
      <c r="B13" s="2" t="s">
        <v>270</v>
      </c>
      <c r="C13" s="2"/>
      <c r="D13" s="2"/>
      <c r="E13" s="2"/>
      <c r="F13" s="59">
        <f>E41</f>
        <v>84370623.804270983</v>
      </c>
      <c r="G13" s="2"/>
      <c r="H13" s="2"/>
      <c r="I13" s="2"/>
      <c r="J13" s="2"/>
    </row>
    <row r="14" spans="1:10" ht="9.9499999999999993" customHeight="1">
      <c r="A14" s="4">
        <v>4</v>
      </c>
      <c r="B14" s="2" t="s">
        <v>550</v>
      </c>
      <c r="C14" s="2"/>
      <c r="D14" s="2"/>
      <c r="E14" s="2"/>
      <c r="F14" s="59">
        <f>-F22</f>
        <v>0</v>
      </c>
      <c r="G14" s="2"/>
      <c r="H14" s="2"/>
      <c r="I14" s="2"/>
      <c r="J14" s="2"/>
    </row>
    <row r="15" spans="1:10" ht="9.9499999999999993" customHeight="1">
      <c r="A15" s="4">
        <v>5</v>
      </c>
      <c r="B15" s="2" t="s">
        <v>268</v>
      </c>
      <c r="C15" s="2"/>
      <c r="D15" s="2"/>
      <c r="E15" s="2"/>
      <c r="F15" s="59">
        <f>-F41</f>
        <v>0</v>
      </c>
      <c r="G15" s="2"/>
      <c r="H15" s="2"/>
      <c r="I15" s="2"/>
      <c r="J15" s="2"/>
    </row>
    <row r="16" spans="1:10" ht="9.9499999999999993" customHeight="1">
      <c r="A16" s="4">
        <v>6</v>
      </c>
      <c r="B16" s="2" t="s">
        <v>269</v>
      </c>
      <c r="C16" s="2"/>
      <c r="D16" s="2"/>
      <c r="E16" s="2"/>
      <c r="F16" s="917">
        <f>-G41</f>
        <v>0</v>
      </c>
      <c r="G16" s="2"/>
      <c r="H16" s="2"/>
      <c r="I16" s="2"/>
      <c r="J16" s="2"/>
    </row>
    <row r="17" spans="1:10" ht="9.9499999999999993" customHeight="1">
      <c r="A17" s="4">
        <v>7</v>
      </c>
      <c r="B17" s="2" t="s">
        <v>56</v>
      </c>
      <c r="C17" s="2" t="s">
        <v>190</v>
      </c>
      <c r="D17" s="2"/>
      <c r="E17" s="2"/>
      <c r="F17" s="60">
        <f>SUM(F13:F16)</f>
        <v>84370623.804270983</v>
      </c>
      <c r="G17" s="2"/>
      <c r="H17" s="2"/>
      <c r="I17" s="2"/>
      <c r="J17" s="2"/>
    </row>
    <row r="18" spans="1:10" ht="9.9499999999999993" customHeight="1">
      <c r="A18" s="4"/>
      <c r="B18" s="2"/>
      <c r="C18" s="2"/>
      <c r="D18" s="2"/>
      <c r="E18" s="2"/>
      <c r="F18" s="86"/>
      <c r="G18" s="2"/>
      <c r="H18" s="2"/>
      <c r="I18" s="2"/>
      <c r="J18" s="2"/>
    </row>
    <row r="19" spans="1:10" ht="9.9499999999999993" customHeight="1">
      <c r="A19" s="4"/>
      <c r="B19" s="2"/>
      <c r="C19" s="2"/>
      <c r="D19" s="2"/>
      <c r="E19" s="2"/>
      <c r="F19" s="86"/>
      <c r="G19" s="2"/>
      <c r="H19" s="2"/>
      <c r="I19" s="2"/>
      <c r="J19" s="2"/>
    </row>
    <row r="20" spans="1:10" ht="9.9499999999999993" customHeight="1" thickBot="1">
      <c r="A20" s="4"/>
      <c r="B20" s="2"/>
      <c r="C20" s="2"/>
      <c r="D20" s="2"/>
      <c r="E20" s="2"/>
      <c r="F20" s="918" t="s">
        <v>430</v>
      </c>
      <c r="G20" s="19" t="s">
        <v>438</v>
      </c>
      <c r="H20" s="19" t="s">
        <v>441</v>
      </c>
      <c r="I20" s="19" t="s">
        <v>437</v>
      </c>
      <c r="J20" s="4"/>
    </row>
    <row r="21" spans="1:10" ht="9.9499999999999993" customHeight="1">
      <c r="A21" s="4">
        <v>8</v>
      </c>
      <c r="B21" s="2" t="s">
        <v>54</v>
      </c>
      <c r="C21" s="2" t="s">
        <v>472</v>
      </c>
      <c r="D21" s="2"/>
      <c r="E21" s="2"/>
      <c r="F21" s="59">
        <f>C41</f>
        <v>72657692.307692304</v>
      </c>
      <c r="G21" s="37">
        <f>IF((F21/F24)&lt;0.4525,0.4525,(F21/F24))</f>
        <v>0.46270439693110132</v>
      </c>
      <c r="H21" s="455">
        <f>IFERROR(F9/F21,0)</f>
        <v>2.9751323996386678E-2</v>
      </c>
      <c r="I21" s="39">
        <f>G21*H21</f>
        <v>1.3766068427649901E-2</v>
      </c>
      <c r="J21" s="21" t="s">
        <v>204</v>
      </c>
    </row>
    <row r="22" spans="1:10" ht="9.9499999999999993" customHeight="1">
      <c r="A22" s="4">
        <v>9</v>
      </c>
      <c r="B22" s="2" t="s">
        <v>55</v>
      </c>
      <c r="C22" s="2" t="s">
        <v>473</v>
      </c>
      <c r="D22" s="2"/>
      <c r="E22" s="2"/>
      <c r="F22" s="59">
        <f>D41</f>
        <v>0</v>
      </c>
      <c r="G22" s="93">
        <v>0</v>
      </c>
      <c r="H22" s="93">
        <v>0</v>
      </c>
      <c r="I22" s="39">
        <f>G22*H22</f>
        <v>0</v>
      </c>
      <c r="J22" s="2"/>
    </row>
    <row r="23" spans="1:10" ht="9.9499999999999993" customHeight="1">
      <c r="A23" s="4">
        <v>10</v>
      </c>
      <c r="B23" s="2" t="s">
        <v>56</v>
      </c>
      <c r="C23" s="2" t="s">
        <v>551</v>
      </c>
      <c r="D23" s="2"/>
      <c r="E23" s="2"/>
      <c r="F23" s="59">
        <f>F17</f>
        <v>84370623.804270983</v>
      </c>
      <c r="G23" s="75">
        <f>IF((F23/F24)&gt;0.5475,0.5475,(F23/F24))</f>
        <v>0.53729560306889879</v>
      </c>
      <c r="H23" s="75">
        <v>9.8500000000000004E-2</v>
      </c>
      <c r="I23" s="452">
        <f>G23*H23</f>
        <v>5.292361690228653E-2</v>
      </c>
      <c r="J23" s="2"/>
    </row>
    <row r="24" spans="1:10" ht="9.9499999999999993" customHeight="1">
      <c r="A24" s="4">
        <v>11</v>
      </c>
      <c r="B24" s="2" t="s">
        <v>397</v>
      </c>
      <c r="C24" s="2" t="s">
        <v>191</v>
      </c>
      <c r="D24" s="2"/>
      <c r="E24" s="2"/>
      <c r="F24" s="60">
        <f>SUM(F21:F23)</f>
        <v>157028316.11196327</v>
      </c>
      <c r="G24" s="2"/>
      <c r="H24" s="2"/>
      <c r="I24" s="39">
        <f>SUM(I21:I23)</f>
        <v>6.6689685329936438E-2</v>
      </c>
      <c r="J24" s="21" t="s">
        <v>205</v>
      </c>
    </row>
    <row r="25" spans="1:10" ht="9.9499999999999993" customHeight="1">
      <c r="A25" s="4"/>
      <c r="B25" s="2"/>
      <c r="C25" s="2"/>
      <c r="D25" s="2"/>
      <c r="E25" s="2"/>
      <c r="F25" s="2"/>
      <c r="G25" s="2"/>
      <c r="H25" s="2"/>
      <c r="I25" s="2"/>
      <c r="J25" s="2"/>
    </row>
    <row r="26" spans="1:10" ht="9.9499999999999993" customHeight="1">
      <c r="A26" s="4"/>
      <c r="B26" s="2"/>
      <c r="C26" s="4" t="s">
        <v>122</v>
      </c>
      <c r="D26" s="4" t="s">
        <v>123</v>
      </c>
      <c r="E26" s="4" t="s">
        <v>192</v>
      </c>
      <c r="F26" s="4" t="s">
        <v>193</v>
      </c>
      <c r="G26" s="4" t="s">
        <v>194</v>
      </c>
      <c r="H26" s="2"/>
      <c r="I26" s="2"/>
      <c r="J26" s="2"/>
    </row>
    <row r="27" spans="1:10" ht="20.100000000000001" customHeight="1">
      <c r="A27" s="2"/>
      <c r="B27" s="25" t="s">
        <v>195</v>
      </c>
      <c r="C27" s="25" t="s">
        <v>196</v>
      </c>
      <c r="D27" s="25" t="s">
        <v>197</v>
      </c>
      <c r="E27" s="25" t="s">
        <v>206</v>
      </c>
      <c r="F27" s="66" t="s">
        <v>198</v>
      </c>
      <c r="G27" s="25" t="s">
        <v>199</v>
      </c>
      <c r="H27" s="2"/>
      <c r="I27" s="2"/>
      <c r="J27" s="2"/>
    </row>
    <row r="28" spans="1:10" ht="9.9499999999999993" customHeight="1">
      <c r="A28" s="15">
        <v>12</v>
      </c>
      <c r="B28" s="2" t="s">
        <v>200</v>
      </c>
      <c r="C28" s="48">
        <v>67350000</v>
      </c>
      <c r="D28" s="48">
        <v>0</v>
      </c>
      <c r="E28" s="48">
        <v>79976393.035040185</v>
      </c>
      <c r="F28" s="48">
        <v>0</v>
      </c>
      <c r="G28" s="48">
        <v>0</v>
      </c>
      <c r="H28" s="2"/>
      <c r="I28" s="2"/>
      <c r="J28" s="2"/>
    </row>
    <row r="29" spans="1:10" ht="9.9499999999999993" customHeight="1">
      <c r="A29" s="15">
        <v>13</v>
      </c>
      <c r="B29" s="2" t="s">
        <v>139</v>
      </c>
      <c r="C29" s="48">
        <v>67350000</v>
      </c>
      <c r="D29" s="48">
        <v>0</v>
      </c>
      <c r="E29" s="48">
        <v>80580559.701706856</v>
      </c>
      <c r="F29" s="48">
        <v>0</v>
      </c>
      <c r="G29" s="48">
        <v>0</v>
      </c>
      <c r="H29" s="2"/>
      <c r="I29" s="2"/>
      <c r="J29" s="2"/>
    </row>
    <row r="30" spans="1:10" ht="9.9499999999999993" customHeight="1">
      <c r="A30" s="15">
        <v>14</v>
      </c>
      <c r="B30" s="2" t="s">
        <v>140</v>
      </c>
      <c r="C30" s="48">
        <v>67350000</v>
      </c>
      <c r="D30" s="48">
        <v>0</v>
      </c>
      <c r="E30" s="48">
        <v>81184726.368373528</v>
      </c>
      <c r="F30" s="48">
        <v>0</v>
      </c>
      <c r="G30" s="48">
        <v>0</v>
      </c>
      <c r="H30" s="2"/>
      <c r="I30" s="2"/>
      <c r="J30" s="2"/>
    </row>
    <row r="31" spans="1:10" ht="9.9499999999999993" customHeight="1">
      <c r="A31" s="15">
        <v>15</v>
      </c>
      <c r="B31" s="2" t="s">
        <v>141</v>
      </c>
      <c r="C31" s="48">
        <v>74850000</v>
      </c>
      <c r="D31" s="48">
        <v>0</v>
      </c>
      <c r="E31" s="48">
        <v>82788893.0350402</v>
      </c>
      <c r="F31" s="48">
        <v>0</v>
      </c>
      <c r="G31" s="48">
        <v>0</v>
      </c>
      <c r="H31" s="2"/>
      <c r="I31" s="2"/>
      <c r="J31" s="2"/>
    </row>
    <row r="32" spans="1:10" ht="9.9499999999999993" customHeight="1">
      <c r="A32" s="15">
        <v>16</v>
      </c>
      <c r="B32" s="2" t="s">
        <v>142</v>
      </c>
      <c r="C32" s="48">
        <v>74850000</v>
      </c>
      <c r="D32" s="48">
        <v>0</v>
      </c>
      <c r="E32" s="48">
        <v>83393059.701706871</v>
      </c>
      <c r="F32" s="48">
        <v>0</v>
      </c>
      <c r="G32" s="48">
        <v>0</v>
      </c>
      <c r="H32" s="2"/>
      <c r="I32" s="2"/>
      <c r="J32" s="2"/>
    </row>
    <row r="33" spans="1:11" ht="9.9499999999999993" customHeight="1">
      <c r="A33" s="15">
        <v>17</v>
      </c>
      <c r="B33" s="2" t="s">
        <v>143</v>
      </c>
      <c r="C33" s="48">
        <v>74850000</v>
      </c>
      <c r="D33" s="48">
        <v>0</v>
      </c>
      <c r="E33" s="48">
        <v>83997226.368373543</v>
      </c>
      <c r="F33" s="48">
        <v>0</v>
      </c>
      <c r="G33" s="48">
        <v>0</v>
      </c>
      <c r="H33" s="2"/>
      <c r="I33" s="2"/>
      <c r="J33" s="2"/>
    </row>
    <row r="34" spans="1:11" ht="9.9499999999999993" customHeight="1">
      <c r="A34" s="15">
        <v>18</v>
      </c>
      <c r="B34" s="2" t="s">
        <v>144</v>
      </c>
      <c r="C34" s="48">
        <v>74100000</v>
      </c>
      <c r="D34" s="48">
        <v>0</v>
      </c>
      <c r="E34" s="48">
        <v>84601393.035040215</v>
      </c>
      <c r="F34" s="48">
        <v>0</v>
      </c>
      <c r="G34" s="48">
        <v>0</v>
      </c>
      <c r="H34" s="2"/>
      <c r="I34" s="2"/>
      <c r="J34" s="2"/>
    </row>
    <row r="35" spans="1:11" ht="9.9499999999999993" customHeight="1">
      <c r="A35" s="15">
        <v>19</v>
      </c>
      <c r="B35" s="2" t="s">
        <v>145</v>
      </c>
      <c r="C35" s="48">
        <v>74100000</v>
      </c>
      <c r="D35" s="48">
        <v>0</v>
      </c>
      <c r="E35" s="48">
        <v>85205559.701706886</v>
      </c>
      <c r="F35" s="48">
        <v>0</v>
      </c>
      <c r="G35" s="48">
        <v>0</v>
      </c>
      <c r="H35" s="2"/>
      <c r="I35" s="2"/>
      <c r="J35" s="2"/>
    </row>
    <row r="36" spans="1:11" ht="9.9499999999999993" customHeight="1">
      <c r="A36" s="15">
        <v>20</v>
      </c>
      <c r="B36" s="2" t="s">
        <v>146</v>
      </c>
      <c r="C36" s="48">
        <v>74100000</v>
      </c>
      <c r="D36" s="48">
        <v>0</v>
      </c>
      <c r="E36" s="48">
        <v>85809726.368373558</v>
      </c>
      <c r="F36" s="48">
        <v>0</v>
      </c>
      <c r="G36" s="48">
        <v>0</v>
      </c>
      <c r="H36" s="2"/>
      <c r="I36" s="2"/>
      <c r="J36" s="2"/>
    </row>
    <row r="37" spans="1:11" ht="9.9499999999999993" customHeight="1">
      <c r="A37" s="15">
        <v>21</v>
      </c>
      <c r="B37" s="2" t="s">
        <v>147</v>
      </c>
      <c r="C37" s="48">
        <v>74100000</v>
      </c>
      <c r="D37" s="48">
        <v>0</v>
      </c>
      <c r="E37" s="48">
        <v>86413893.03504023</v>
      </c>
      <c r="F37" s="48">
        <v>0</v>
      </c>
      <c r="G37" s="48">
        <v>0</v>
      </c>
      <c r="H37" s="2"/>
      <c r="I37" s="2"/>
      <c r="J37" s="2"/>
    </row>
    <row r="38" spans="1:11" ht="9.9499999999999993" customHeight="1">
      <c r="A38" s="15">
        <v>22</v>
      </c>
      <c r="B38" s="2" t="s">
        <v>148</v>
      </c>
      <c r="C38" s="48">
        <v>74100000</v>
      </c>
      <c r="D38" s="48">
        <v>0</v>
      </c>
      <c r="E38" s="48">
        <v>87018059.701706901</v>
      </c>
      <c r="F38" s="48">
        <v>0</v>
      </c>
      <c r="G38" s="48">
        <v>0</v>
      </c>
      <c r="H38" s="2"/>
      <c r="I38" s="2"/>
      <c r="J38" s="2"/>
    </row>
    <row r="39" spans="1:11" ht="9.9499999999999993" customHeight="1">
      <c r="A39" s="15">
        <v>23</v>
      </c>
      <c r="B39" s="2" t="s">
        <v>149</v>
      </c>
      <c r="C39" s="48">
        <v>74100000</v>
      </c>
      <c r="D39" s="48">
        <v>0</v>
      </c>
      <c r="E39" s="48">
        <v>87622226.368373573</v>
      </c>
      <c r="F39" s="48">
        <v>0</v>
      </c>
      <c r="G39" s="48">
        <v>0</v>
      </c>
      <c r="H39" s="2"/>
      <c r="I39" s="2"/>
      <c r="J39" s="2"/>
    </row>
    <row r="40" spans="1:11" ht="9.9499999999999993" customHeight="1">
      <c r="A40" s="15">
        <v>24</v>
      </c>
      <c r="B40" s="6" t="s">
        <v>150</v>
      </c>
      <c r="C40" s="48">
        <v>73350000</v>
      </c>
      <c r="D40" s="48">
        <v>0</v>
      </c>
      <c r="E40" s="48">
        <v>88226393.035040244</v>
      </c>
      <c r="F40" s="48">
        <v>0</v>
      </c>
      <c r="G40" s="48">
        <v>0</v>
      </c>
      <c r="H40" s="2"/>
      <c r="I40" s="2"/>
      <c r="J40" s="2"/>
    </row>
    <row r="41" spans="1:11" ht="9.9499999999999993" customHeight="1">
      <c r="A41" s="15">
        <v>25</v>
      </c>
      <c r="B41" s="20" t="s">
        <v>267</v>
      </c>
      <c r="C41" s="60">
        <f>AVERAGE(C28:C40)</f>
        <v>72657692.307692304</v>
      </c>
      <c r="D41" s="58">
        <f>AVERAGE(D28:D40)</f>
        <v>0</v>
      </c>
      <c r="E41" s="60">
        <f>AVERAGE(E28:E40)</f>
        <v>84370623.804270983</v>
      </c>
      <c r="F41" s="58">
        <f>AVERAGE(F28:F40)</f>
        <v>0</v>
      </c>
      <c r="G41" s="58">
        <f>AVERAGE(G28:G40)</f>
        <v>0</v>
      </c>
      <c r="H41" s="2"/>
      <c r="I41" s="2"/>
      <c r="J41" s="2"/>
    </row>
    <row r="42" spans="1:11" ht="9.9499999999999993" customHeight="1">
      <c r="A42" s="4"/>
      <c r="B42" s="2"/>
      <c r="C42" s="2"/>
      <c r="D42" s="2"/>
      <c r="E42" s="2"/>
      <c r="F42" s="2"/>
      <c r="G42" s="2"/>
      <c r="H42" s="2"/>
      <c r="I42" s="2"/>
      <c r="J42" s="2"/>
    </row>
    <row r="43" spans="1:11" ht="9.9499999999999993" customHeight="1">
      <c r="A43" s="9" t="s">
        <v>21</v>
      </c>
      <c r="B43" s="2"/>
      <c r="C43" s="2"/>
      <c r="D43" s="2"/>
      <c r="E43" s="2"/>
      <c r="F43" s="2"/>
      <c r="G43" s="2"/>
      <c r="H43" s="2"/>
      <c r="I43" s="2"/>
      <c r="J43" s="2"/>
    </row>
    <row r="44" spans="1:11" ht="20.100000000000001" customHeight="1">
      <c r="A44" s="4" t="s">
        <v>431</v>
      </c>
      <c r="B44" s="941" t="s">
        <v>201</v>
      </c>
      <c r="C44" s="941"/>
      <c r="D44" s="941"/>
      <c r="E44" s="941"/>
      <c r="F44" s="941"/>
      <c r="G44" s="941"/>
      <c r="H44" s="941"/>
      <c r="I44" s="941"/>
      <c r="J44" s="941"/>
    </row>
    <row r="45" spans="1:11" ht="9.9499999999999993" customHeight="1">
      <c r="A45" s="4" t="s">
        <v>443</v>
      </c>
      <c r="B45" s="2" t="s">
        <v>202</v>
      </c>
      <c r="C45" s="2"/>
      <c r="D45" s="2"/>
      <c r="E45" s="2"/>
      <c r="F45" s="2"/>
      <c r="G45" s="2"/>
      <c r="H45" s="2"/>
      <c r="I45" s="2"/>
      <c r="J45" s="2"/>
    </row>
    <row r="46" spans="1:11" ht="9.9499999999999993" customHeight="1">
      <c r="A46" s="4" t="s">
        <v>446</v>
      </c>
      <c r="B46" s="2" t="s">
        <v>203</v>
      </c>
      <c r="C46" s="2"/>
      <c r="D46" s="2"/>
      <c r="E46" s="2"/>
      <c r="F46" s="2"/>
      <c r="G46" s="2"/>
      <c r="H46" s="2"/>
      <c r="I46" s="2"/>
      <c r="J46" s="2"/>
    </row>
    <row r="47" spans="1:11" ht="9.9499999999999993" customHeight="1">
      <c r="A47" s="4" t="s">
        <v>447</v>
      </c>
      <c r="B47" s="7" t="s">
        <v>563</v>
      </c>
      <c r="C47" s="2"/>
      <c r="D47" s="2"/>
      <c r="E47" s="2"/>
      <c r="F47" s="2"/>
      <c r="G47" s="2"/>
      <c r="H47" s="2"/>
      <c r="I47" s="2"/>
      <c r="J47" s="2"/>
      <c r="K47" s="2"/>
    </row>
    <row r="48" spans="1:11" ht="9.75" customHeight="1">
      <c r="A48" s="4"/>
      <c r="B48" s="2"/>
      <c r="C48" s="2"/>
      <c r="D48" s="2"/>
      <c r="E48" s="2"/>
      <c r="F48" s="2"/>
      <c r="G48" s="2"/>
      <c r="H48" s="2"/>
      <c r="I48" s="2"/>
      <c r="J48" s="2"/>
      <c r="K48" s="2"/>
    </row>
    <row r="49" spans="1:1" ht="9.75" customHeight="1">
      <c r="A49" s="1"/>
    </row>
    <row r="50" spans="1:1" ht="9.75" customHeight="1">
      <c r="A50" s="1"/>
    </row>
    <row r="51" spans="1:1" ht="9.75" customHeight="1"/>
  </sheetData>
  <mergeCells count="5">
    <mergeCell ref="I1:J1"/>
    <mergeCell ref="B44:J44"/>
    <mergeCell ref="A3:J3"/>
    <mergeCell ref="A4:J4"/>
    <mergeCell ref="A5:J5"/>
  </mergeCells>
  <phoneticPr fontId="0" type="noConversion"/>
  <printOptions horizontalCentered="1"/>
  <pageMargins left="0.5" right="0.5" top="0.75" bottom="0.75" header="0.3" footer="0.3"/>
  <pageSetup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6"/>
  <sheetViews>
    <sheetView view="pageBreakPreview" zoomScale="120" zoomScaleNormal="110" zoomScaleSheetLayoutView="120" workbookViewId="0">
      <selection activeCell="E17" sqref="E17"/>
    </sheetView>
  </sheetViews>
  <sheetFormatPr defaultRowHeight="12.75"/>
  <cols>
    <col min="1" max="1" width="6.83203125" customWidth="1"/>
    <col min="2" max="2" width="42.5" customWidth="1"/>
    <col min="4" max="5" width="17" customWidth="1"/>
    <col min="6" max="6" width="14.5" customWidth="1"/>
    <col min="7" max="7" width="14.33203125" customWidth="1"/>
    <col min="8" max="9" width="15.83203125" customWidth="1"/>
  </cols>
  <sheetData>
    <row r="1" spans="1:11" ht="9.75" customHeight="1">
      <c r="B1" s="15"/>
      <c r="C1" s="15"/>
      <c r="D1" s="2"/>
      <c r="E1" s="2"/>
      <c r="F1" s="2"/>
      <c r="G1" s="2"/>
      <c r="H1" s="3"/>
      <c r="I1" s="5" t="s">
        <v>67</v>
      </c>
      <c r="K1" s="1"/>
    </row>
    <row r="2" spans="1:11" ht="9.75" customHeight="1">
      <c r="B2" s="15"/>
      <c r="C2" s="15"/>
      <c r="D2" s="2"/>
      <c r="E2" s="2"/>
      <c r="F2" s="2"/>
      <c r="G2" s="2"/>
      <c r="H2" s="3"/>
      <c r="I2" s="100" t="s">
        <v>1126</v>
      </c>
      <c r="K2" s="1"/>
    </row>
    <row r="3" spans="1:11" ht="9.9499999999999993" customHeight="1">
      <c r="B3" s="942" t="s">
        <v>207</v>
      </c>
      <c r="C3" s="942"/>
      <c r="D3" s="942"/>
      <c r="E3" s="942"/>
      <c r="F3" s="942"/>
      <c r="G3" s="942"/>
      <c r="H3" s="942"/>
      <c r="I3" s="942"/>
    </row>
    <row r="4" spans="1:11" ht="9.9499999999999993" customHeight="1">
      <c r="B4" s="942" t="s">
        <v>208</v>
      </c>
      <c r="C4" s="942"/>
      <c r="D4" s="942"/>
      <c r="E4" s="942"/>
      <c r="F4" s="942"/>
      <c r="G4" s="942"/>
      <c r="H4" s="942"/>
      <c r="I4" s="942"/>
    </row>
    <row r="5" spans="1:11" ht="9.9499999999999993" customHeight="1">
      <c r="B5" s="943" t="s">
        <v>742</v>
      </c>
      <c r="C5" s="944"/>
      <c r="D5" s="944"/>
      <c r="E5" s="944"/>
      <c r="F5" s="944"/>
      <c r="G5" s="944"/>
      <c r="H5" s="944"/>
      <c r="I5" s="944"/>
    </row>
    <row r="6" spans="1:11" ht="9.9499999999999993" customHeight="1">
      <c r="B6" s="2"/>
      <c r="C6" s="2"/>
      <c r="D6" s="2"/>
      <c r="E6" s="2"/>
      <c r="F6" s="2"/>
      <c r="G6" s="2"/>
      <c r="H6" s="2"/>
    </row>
    <row r="7" spans="1:11" ht="9.9499999999999993" customHeight="1">
      <c r="A7" s="92" t="s">
        <v>70</v>
      </c>
      <c r="B7" s="91">
        <v>2024</v>
      </c>
      <c r="C7" s="2"/>
      <c r="D7" s="91">
        <v>2024</v>
      </c>
      <c r="E7" s="2"/>
      <c r="F7" s="2"/>
      <c r="G7" s="2"/>
      <c r="H7" s="2"/>
    </row>
    <row r="8" spans="1:11" ht="9.9499999999999993" customHeight="1">
      <c r="B8" s="954" t="s">
        <v>209</v>
      </c>
      <c r="C8" s="2"/>
      <c r="D8" s="956" t="s">
        <v>211</v>
      </c>
      <c r="E8" s="2"/>
      <c r="F8" s="956" t="s">
        <v>213</v>
      </c>
      <c r="G8" s="2"/>
      <c r="H8" s="2"/>
    </row>
    <row r="9" spans="1:11" ht="9.9499999999999993" customHeight="1">
      <c r="B9" s="955"/>
      <c r="C9" s="2"/>
      <c r="D9" s="957"/>
      <c r="E9" s="2"/>
      <c r="F9" s="957"/>
      <c r="G9" s="2"/>
      <c r="H9" s="2"/>
    </row>
    <row r="10" spans="1:11" ht="9.9499999999999993" customHeight="1">
      <c r="B10" s="955"/>
      <c r="C10" s="2"/>
      <c r="D10" s="29"/>
      <c r="E10" s="2"/>
      <c r="F10" s="29"/>
      <c r="G10" s="2"/>
      <c r="H10" s="2"/>
    </row>
    <row r="11" spans="1:11" ht="9.9499999999999993" customHeight="1">
      <c r="A11" s="4">
        <v>1</v>
      </c>
      <c r="B11" s="881">
        <f>'WP5 - Att 3 Support'!E12</f>
        <v>25648611.93</v>
      </c>
      <c r="C11" s="12" t="s">
        <v>210</v>
      </c>
      <c r="D11" s="882">
        <v>23980335.844656579</v>
      </c>
      <c r="E11" s="12" t="s">
        <v>212</v>
      </c>
      <c r="F11" s="910">
        <f>B11-D11</f>
        <v>1668276.0853434205</v>
      </c>
      <c r="G11" s="2"/>
      <c r="H11" s="2"/>
    </row>
    <row r="12" spans="1:11" ht="9.9499999999999993" customHeight="1">
      <c r="A12" s="4"/>
      <c r="B12" s="2"/>
      <c r="C12" s="2"/>
      <c r="D12" s="2"/>
      <c r="E12" s="2"/>
      <c r="F12" s="2"/>
      <c r="G12" s="2"/>
      <c r="H12" s="2"/>
    </row>
    <row r="13" spans="1:11" ht="9.9499999999999993" customHeight="1">
      <c r="A13" s="4"/>
      <c r="B13" s="2" t="s">
        <v>475</v>
      </c>
      <c r="C13" s="2"/>
      <c r="D13" s="2"/>
      <c r="E13" s="2"/>
      <c r="F13" s="2"/>
      <c r="G13" s="2"/>
      <c r="H13" s="2"/>
    </row>
    <row r="14" spans="1:11" ht="9.9499999999999993" customHeight="1">
      <c r="A14" s="4"/>
      <c r="B14" s="2" t="s">
        <v>474</v>
      </c>
      <c r="C14" s="2"/>
      <c r="D14" s="2"/>
      <c r="E14" s="2"/>
      <c r="F14" s="2"/>
      <c r="G14" s="2"/>
      <c r="H14" s="2"/>
    </row>
    <row r="15" spans="1:11" ht="9.9499999999999993" customHeight="1">
      <c r="A15" s="4"/>
      <c r="B15" s="10"/>
      <c r="C15" s="10"/>
      <c r="D15" s="10"/>
      <c r="E15" s="10"/>
      <c r="F15" s="10"/>
      <c r="G15" s="10"/>
      <c r="H15" s="10"/>
    </row>
    <row r="16" spans="1:11" ht="27" customHeight="1">
      <c r="A16" s="4"/>
      <c r="B16" s="31" t="s">
        <v>214</v>
      </c>
      <c r="C16" s="23"/>
      <c r="D16" s="23" t="s">
        <v>215</v>
      </c>
      <c r="E16" s="23" t="s">
        <v>216</v>
      </c>
      <c r="F16" s="23" t="s">
        <v>217</v>
      </c>
      <c r="G16" s="23" t="s">
        <v>218</v>
      </c>
      <c r="H16" s="23" t="s">
        <v>228</v>
      </c>
      <c r="I16" s="32" t="s">
        <v>219</v>
      </c>
    </row>
    <row r="17" spans="1:9" ht="9.9499999999999993" customHeight="1">
      <c r="A17" s="4">
        <v>2</v>
      </c>
      <c r="B17" s="2"/>
      <c r="C17" s="2"/>
      <c r="D17" s="2"/>
      <c r="E17" s="87">
        <f>'Att 6a - Interest Rate Calc'!F30</f>
        <v>6.9225490196078423E-3</v>
      </c>
      <c r="F17" s="2"/>
      <c r="G17" s="2"/>
      <c r="H17" s="2"/>
    </row>
    <row r="18" spans="1:9" ht="9.9499999999999993" customHeight="1">
      <c r="A18" s="4"/>
      <c r="B18" s="2"/>
      <c r="C18" s="2"/>
      <c r="D18" s="2"/>
      <c r="E18" s="2"/>
      <c r="F18" s="2"/>
      <c r="G18" s="2"/>
      <c r="H18" s="2"/>
    </row>
    <row r="19" spans="1:9" ht="9.9499999999999993" customHeight="1">
      <c r="A19" s="4"/>
      <c r="B19" s="22" t="s">
        <v>544</v>
      </c>
      <c r="C19" s="2"/>
      <c r="D19" s="2"/>
      <c r="E19" s="2"/>
      <c r="F19" s="2"/>
      <c r="G19" s="2"/>
      <c r="H19" s="2"/>
    </row>
    <row r="20" spans="1:9" ht="9.9499999999999993" customHeight="1">
      <c r="A20" s="4"/>
      <c r="B20" s="2"/>
      <c r="C20" s="2"/>
      <c r="D20" s="2"/>
      <c r="E20" s="2"/>
      <c r="F20" s="2"/>
      <c r="G20" s="2"/>
      <c r="H20" s="2"/>
    </row>
    <row r="21" spans="1:9" ht="9.9499999999999993" customHeight="1">
      <c r="A21" s="4"/>
      <c r="B21" s="2"/>
      <c r="C21" s="2"/>
      <c r="D21" s="2"/>
      <c r="E21" s="2"/>
      <c r="F21" s="2"/>
      <c r="G21" s="2"/>
      <c r="H21" s="2"/>
    </row>
    <row r="22" spans="1:9" ht="9.9499999999999993" customHeight="1">
      <c r="A22" s="4"/>
      <c r="B22" s="30" t="s">
        <v>220</v>
      </c>
      <c r="C22" s="2"/>
      <c r="D22" s="2"/>
      <c r="E22" s="414"/>
      <c r="F22" s="2"/>
      <c r="G22" s="12" t="s">
        <v>221</v>
      </c>
      <c r="H22" s="2"/>
    </row>
    <row r="23" spans="1:9" ht="9.9499999999999993" customHeight="1">
      <c r="A23" s="4">
        <v>3</v>
      </c>
      <c r="B23" s="2" t="s">
        <v>139</v>
      </c>
      <c r="C23" s="14">
        <v>2024</v>
      </c>
      <c r="D23" s="70">
        <f>$F$11/12</f>
        <v>139023.00711195171</v>
      </c>
      <c r="E23" s="415">
        <f>$E$17</f>
        <v>6.9225490196078423E-3</v>
      </c>
      <c r="F23" s="4">
        <v>12</v>
      </c>
      <c r="G23" s="70">
        <f>D23*E23*F23*-1</f>
        <v>-11548.722979029304</v>
      </c>
      <c r="H23" s="51"/>
      <c r="I23" s="70">
        <f>(-G23+D23)*-1</f>
        <v>-150571.730090981</v>
      </c>
    </row>
    <row r="24" spans="1:9" ht="9.9499999999999993" customHeight="1">
      <c r="A24" s="4">
        <v>4</v>
      </c>
      <c r="B24" s="2" t="s">
        <v>140</v>
      </c>
      <c r="C24" s="14">
        <v>2024</v>
      </c>
      <c r="D24" s="70">
        <f t="shared" ref="D24:D34" si="0">$F$11/12</f>
        <v>139023.00711195171</v>
      </c>
      <c r="E24" s="415">
        <f t="shared" ref="E24:E52" si="1">$E$17</f>
        <v>6.9225490196078423E-3</v>
      </c>
      <c r="F24" s="4">
        <v>11</v>
      </c>
      <c r="G24" s="70">
        <f t="shared" ref="G24:G34" si="2">D24*E24*F24*-1</f>
        <v>-10586.329397443529</v>
      </c>
      <c r="H24" s="51"/>
      <c r="I24" s="70">
        <f t="shared" ref="I24:I34" si="3">(-G24+D24)*-1</f>
        <v>-149609.33650939525</v>
      </c>
    </row>
    <row r="25" spans="1:9" ht="9.9499999999999993" customHeight="1">
      <c r="A25" s="4">
        <v>5</v>
      </c>
      <c r="B25" s="2" t="s">
        <v>141</v>
      </c>
      <c r="C25" s="14">
        <v>2024</v>
      </c>
      <c r="D25" s="70">
        <f t="shared" si="0"/>
        <v>139023.00711195171</v>
      </c>
      <c r="E25" s="415">
        <f t="shared" si="1"/>
        <v>6.9225490196078423E-3</v>
      </c>
      <c r="F25" s="4">
        <v>10</v>
      </c>
      <c r="G25" s="70">
        <f t="shared" si="2"/>
        <v>-9623.9358158577525</v>
      </c>
      <c r="H25" s="51"/>
      <c r="I25" s="70">
        <f t="shared" si="3"/>
        <v>-148646.94292780946</v>
      </c>
    </row>
    <row r="26" spans="1:9" ht="9.9499999999999993" customHeight="1">
      <c r="A26" s="4">
        <v>6</v>
      </c>
      <c r="B26" s="2" t="s">
        <v>142</v>
      </c>
      <c r="C26" s="14">
        <v>2024</v>
      </c>
      <c r="D26" s="70">
        <f t="shared" si="0"/>
        <v>139023.00711195171</v>
      </c>
      <c r="E26" s="415">
        <f t="shared" si="1"/>
        <v>6.9225490196078423E-3</v>
      </c>
      <c r="F26" s="4">
        <v>9</v>
      </c>
      <c r="G26" s="70">
        <f t="shared" si="2"/>
        <v>-8661.5422342719776</v>
      </c>
      <c r="H26" s="51"/>
      <c r="I26" s="70">
        <f t="shared" si="3"/>
        <v>-147684.54934622368</v>
      </c>
    </row>
    <row r="27" spans="1:9" ht="9.9499999999999993" customHeight="1">
      <c r="A27" s="4">
        <v>7</v>
      </c>
      <c r="B27" s="2" t="s">
        <v>143</v>
      </c>
      <c r="C27" s="14">
        <v>2024</v>
      </c>
      <c r="D27" s="70">
        <f t="shared" si="0"/>
        <v>139023.00711195171</v>
      </c>
      <c r="E27" s="415">
        <f t="shared" si="1"/>
        <v>6.9225490196078423E-3</v>
      </c>
      <c r="F27" s="4">
        <v>8</v>
      </c>
      <c r="G27" s="70">
        <f t="shared" si="2"/>
        <v>-7699.1486526862027</v>
      </c>
      <c r="H27" s="51"/>
      <c r="I27" s="70">
        <f t="shared" si="3"/>
        <v>-146722.15576463792</v>
      </c>
    </row>
    <row r="28" spans="1:9" ht="9.9499999999999993" customHeight="1">
      <c r="A28" s="4">
        <v>8</v>
      </c>
      <c r="B28" s="2" t="s">
        <v>144</v>
      </c>
      <c r="C28" s="14">
        <v>2024</v>
      </c>
      <c r="D28" s="70">
        <f t="shared" si="0"/>
        <v>139023.00711195171</v>
      </c>
      <c r="E28" s="415">
        <f t="shared" si="1"/>
        <v>6.9225490196078423E-3</v>
      </c>
      <c r="F28" s="4">
        <v>7</v>
      </c>
      <c r="G28" s="70">
        <f t="shared" si="2"/>
        <v>-6736.7550711004278</v>
      </c>
      <c r="H28" s="51"/>
      <c r="I28" s="70">
        <f t="shared" si="3"/>
        <v>-145759.76218305214</v>
      </c>
    </row>
    <row r="29" spans="1:9" ht="9.9499999999999993" customHeight="1">
      <c r="A29" s="4">
        <v>9</v>
      </c>
      <c r="B29" s="2" t="s">
        <v>145</v>
      </c>
      <c r="C29" s="14">
        <v>2024</v>
      </c>
      <c r="D29" s="70">
        <f t="shared" si="0"/>
        <v>139023.00711195171</v>
      </c>
      <c r="E29" s="415">
        <f t="shared" si="1"/>
        <v>6.9225490196078423E-3</v>
      </c>
      <c r="F29" s="4">
        <v>6</v>
      </c>
      <c r="G29" s="70">
        <f t="shared" si="2"/>
        <v>-5774.361489514652</v>
      </c>
      <c r="H29" s="51"/>
      <c r="I29" s="70">
        <f t="shared" si="3"/>
        <v>-144797.36860146635</v>
      </c>
    </row>
    <row r="30" spans="1:9" ht="9.9499999999999993" customHeight="1">
      <c r="A30" s="4">
        <v>10</v>
      </c>
      <c r="B30" s="2" t="s">
        <v>146</v>
      </c>
      <c r="C30" s="14">
        <v>2024</v>
      </c>
      <c r="D30" s="70">
        <f t="shared" si="0"/>
        <v>139023.00711195171</v>
      </c>
      <c r="E30" s="415">
        <f t="shared" si="1"/>
        <v>6.9225490196078423E-3</v>
      </c>
      <c r="F30" s="4">
        <v>5</v>
      </c>
      <c r="G30" s="70">
        <f t="shared" si="2"/>
        <v>-4811.9679079288762</v>
      </c>
      <c r="H30" s="51"/>
      <c r="I30" s="70">
        <f t="shared" si="3"/>
        <v>-143834.97501988057</v>
      </c>
    </row>
    <row r="31" spans="1:9" ht="9.9499999999999993" customHeight="1">
      <c r="A31" s="4">
        <v>11</v>
      </c>
      <c r="B31" s="2" t="s">
        <v>147</v>
      </c>
      <c r="C31" s="14">
        <v>2024</v>
      </c>
      <c r="D31" s="70">
        <f t="shared" si="0"/>
        <v>139023.00711195171</v>
      </c>
      <c r="E31" s="415">
        <f t="shared" si="1"/>
        <v>6.9225490196078423E-3</v>
      </c>
      <c r="F31" s="4">
        <v>4</v>
      </c>
      <c r="G31" s="70">
        <f t="shared" si="2"/>
        <v>-3849.5743263431013</v>
      </c>
      <c r="H31" s="51"/>
      <c r="I31" s="70">
        <f t="shared" si="3"/>
        <v>-142872.58143829482</v>
      </c>
    </row>
    <row r="32" spans="1:9" ht="9.9499999999999993" customHeight="1">
      <c r="A32" s="4">
        <v>12</v>
      </c>
      <c r="B32" s="2" t="s">
        <v>148</v>
      </c>
      <c r="C32" s="14">
        <v>2024</v>
      </c>
      <c r="D32" s="70">
        <f t="shared" si="0"/>
        <v>139023.00711195171</v>
      </c>
      <c r="E32" s="415">
        <f t="shared" si="1"/>
        <v>6.9225490196078423E-3</v>
      </c>
      <c r="F32" s="4">
        <v>3</v>
      </c>
      <c r="G32" s="70">
        <f t="shared" si="2"/>
        <v>-2887.180744757326</v>
      </c>
      <c r="H32" s="51"/>
      <c r="I32" s="70">
        <f t="shared" si="3"/>
        <v>-141910.18785670903</v>
      </c>
    </row>
    <row r="33" spans="1:9" ht="9.9499999999999993" customHeight="1">
      <c r="A33" s="4">
        <v>13</v>
      </c>
      <c r="B33" s="2" t="s">
        <v>149</v>
      </c>
      <c r="C33" s="14">
        <v>2024</v>
      </c>
      <c r="D33" s="70">
        <f t="shared" si="0"/>
        <v>139023.00711195171</v>
      </c>
      <c r="E33" s="415">
        <f t="shared" si="1"/>
        <v>6.9225490196078423E-3</v>
      </c>
      <c r="F33" s="4">
        <v>2</v>
      </c>
      <c r="G33" s="70">
        <f t="shared" si="2"/>
        <v>-1924.7871631715507</v>
      </c>
      <c r="H33" s="51"/>
      <c r="I33" s="70">
        <f t="shared" si="3"/>
        <v>-140947.79427512325</v>
      </c>
    </row>
    <row r="34" spans="1:9" ht="9.9499999999999993" customHeight="1">
      <c r="A34" s="4">
        <v>14</v>
      </c>
      <c r="B34" s="2" t="s">
        <v>150</v>
      </c>
      <c r="C34" s="14">
        <v>2024</v>
      </c>
      <c r="D34" s="70">
        <f t="shared" si="0"/>
        <v>139023.00711195171</v>
      </c>
      <c r="E34" s="415">
        <f t="shared" si="1"/>
        <v>6.9225490196078423E-3</v>
      </c>
      <c r="F34" s="4">
        <v>1</v>
      </c>
      <c r="G34" s="88">
        <f t="shared" si="2"/>
        <v>-962.39358158577534</v>
      </c>
      <c r="H34" s="51"/>
      <c r="I34" s="88">
        <f t="shared" si="3"/>
        <v>-139985.40069353749</v>
      </c>
    </row>
    <row r="35" spans="1:9" ht="9.9499999999999993" customHeight="1">
      <c r="A35" s="4">
        <v>15</v>
      </c>
      <c r="B35" s="2"/>
      <c r="C35" s="2"/>
      <c r="D35" s="2"/>
      <c r="E35" s="416"/>
      <c r="F35" s="4"/>
      <c r="G35" s="71">
        <f>SUM(G23:G34)</f>
        <v>-75066.699363690466</v>
      </c>
      <c r="H35" s="51"/>
      <c r="I35" s="74">
        <f>SUM(I23:I34)</f>
        <v>-1743342.7847071111</v>
      </c>
    </row>
    <row r="36" spans="1:9" ht="9.9499999999999993" customHeight="1">
      <c r="A36" s="4"/>
      <c r="B36" s="2"/>
      <c r="C36" s="2"/>
      <c r="D36" s="2"/>
      <c r="E36" s="416"/>
      <c r="F36" s="4"/>
      <c r="G36" s="2"/>
      <c r="H36" s="51"/>
      <c r="I36" s="65"/>
    </row>
    <row r="37" spans="1:9" ht="9.9499999999999993" customHeight="1">
      <c r="A37" s="4"/>
      <c r="B37" s="2"/>
      <c r="C37" s="2"/>
      <c r="D37" s="2"/>
      <c r="E37" s="416"/>
      <c r="F37" s="4"/>
      <c r="G37" s="12" t="s">
        <v>223</v>
      </c>
      <c r="H37" s="51"/>
      <c r="I37" s="65"/>
    </row>
    <row r="38" spans="1:9" ht="9.9499999999999993" customHeight="1">
      <c r="A38" s="4">
        <v>16</v>
      </c>
      <c r="B38" s="2" t="s">
        <v>222</v>
      </c>
      <c r="C38" s="14">
        <v>2025</v>
      </c>
      <c r="D38" s="86">
        <f>I35</f>
        <v>-1743342.7847071111</v>
      </c>
      <c r="E38" s="415">
        <f>$E$17</f>
        <v>6.9225490196078423E-3</v>
      </c>
      <c r="F38" s="4">
        <v>12</v>
      </c>
      <c r="G38" s="70">
        <f>D38*E38*F38</f>
        <v>-144820.5106213754</v>
      </c>
      <c r="H38" s="51"/>
      <c r="I38" s="70">
        <f>G38+D38</f>
        <v>-1888163.2953284865</v>
      </c>
    </row>
    <row r="39" spans="1:9" ht="9.9499999999999993" customHeight="1">
      <c r="A39" s="4"/>
      <c r="B39" s="2"/>
      <c r="C39" s="2"/>
      <c r="D39" s="2"/>
      <c r="E39" s="416"/>
      <c r="F39" s="4"/>
      <c r="G39" s="2"/>
      <c r="H39" s="51"/>
      <c r="I39" s="65"/>
    </row>
    <row r="40" spans="1:9" ht="9.9499999999999993" customHeight="1">
      <c r="A40" s="4"/>
      <c r="B40" s="13" t="s">
        <v>224</v>
      </c>
      <c r="C40" s="2"/>
      <c r="D40" s="2"/>
      <c r="E40" s="416"/>
      <c r="F40" s="4"/>
      <c r="G40" s="12" t="s">
        <v>221</v>
      </c>
      <c r="H40" s="51"/>
      <c r="I40" s="65"/>
    </row>
    <row r="41" spans="1:9" ht="9.9499999999999993" customHeight="1">
      <c r="A41" s="4">
        <v>17</v>
      </c>
      <c r="B41" s="2" t="s">
        <v>139</v>
      </c>
      <c r="C41" s="14">
        <v>2026</v>
      </c>
      <c r="D41" s="70">
        <f>-I38</f>
        <v>1888163.2953284865</v>
      </c>
      <c r="E41" s="415">
        <f t="shared" si="1"/>
        <v>6.9225490196078423E-3</v>
      </c>
      <c r="F41" s="4"/>
      <c r="G41" s="70">
        <f>D41*E41*-1</f>
        <v>-13070.902968935727</v>
      </c>
      <c r="H41" s="70">
        <f>PMT(E41,12,I38)</f>
        <v>164516.54944017707</v>
      </c>
      <c r="I41" s="70">
        <f>(D41+D41*E41-H41)*-1</f>
        <v>-1736717.648857245</v>
      </c>
    </row>
    <row r="42" spans="1:9" ht="9.9499999999999993" customHeight="1">
      <c r="A42" s="4">
        <v>18</v>
      </c>
      <c r="B42" s="2" t="s">
        <v>140</v>
      </c>
      <c r="C42" s="14">
        <v>2026</v>
      </c>
      <c r="D42" s="70">
        <f>-I41</f>
        <v>1736717.648857245</v>
      </c>
      <c r="E42" s="415">
        <f t="shared" si="1"/>
        <v>6.9225490196078423E-3</v>
      </c>
      <c r="F42" s="4"/>
      <c r="G42" s="70">
        <f t="shared" ref="G42:G52" si="4">D42*E42*-1</f>
        <v>-12022.513057432358</v>
      </c>
      <c r="H42" s="70">
        <f>$H$41</f>
        <v>164516.54944017707</v>
      </c>
      <c r="I42" s="70">
        <f t="shared" ref="I42:I52" si="5">(D42+D42*E42-H42)*-1</f>
        <v>-1584223.6124745002</v>
      </c>
    </row>
    <row r="43" spans="1:9" ht="9.9499999999999993" customHeight="1">
      <c r="A43" s="4">
        <v>19</v>
      </c>
      <c r="B43" s="2" t="s">
        <v>141</v>
      </c>
      <c r="C43" s="14">
        <v>2026</v>
      </c>
      <c r="D43" s="70">
        <f t="shared" ref="D43:D52" si="6">-I42</f>
        <v>1584223.6124745002</v>
      </c>
      <c r="E43" s="415">
        <f t="shared" si="1"/>
        <v>6.9225490196078423E-3</v>
      </c>
      <c r="F43" s="4"/>
      <c r="G43" s="70">
        <f t="shared" si="4"/>
        <v>-10966.865615374945</v>
      </c>
      <c r="H43" s="70">
        <f t="shared" ref="H43:H52" si="7">$H$41</f>
        <v>164516.54944017707</v>
      </c>
      <c r="I43" s="70">
        <f t="shared" si="5"/>
        <v>-1430673.9286496979</v>
      </c>
    </row>
    <row r="44" spans="1:9" ht="9.9499999999999993" customHeight="1">
      <c r="A44" s="4">
        <v>20</v>
      </c>
      <c r="B44" s="2" t="s">
        <v>142</v>
      </c>
      <c r="C44" s="14">
        <v>2026</v>
      </c>
      <c r="D44" s="70">
        <f t="shared" si="6"/>
        <v>1430673.9286496979</v>
      </c>
      <c r="E44" s="415">
        <f t="shared" si="1"/>
        <v>6.9225490196078423E-3</v>
      </c>
      <c r="F44" s="4"/>
      <c r="G44" s="70">
        <f t="shared" si="4"/>
        <v>-9903.9104021524672</v>
      </c>
      <c r="H44" s="70">
        <f t="shared" si="7"/>
        <v>164516.54944017707</v>
      </c>
      <c r="I44" s="70">
        <f t="shared" si="5"/>
        <v>-1276061.2896116732</v>
      </c>
    </row>
    <row r="45" spans="1:9" ht="9.9499999999999993" customHeight="1">
      <c r="A45" s="4">
        <v>21</v>
      </c>
      <c r="B45" s="2" t="s">
        <v>143</v>
      </c>
      <c r="C45" s="14">
        <v>2026</v>
      </c>
      <c r="D45" s="70">
        <f t="shared" si="6"/>
        <v>1276061.2896116732</v>
      </c>
      <c r="E45" s="415">
        <f t="shared" si="1"/>
        <v>6.9225490196078423E-3</v>
      </c>
      <c r="F45" s="4"/>
      <c r="G45" s="70">
        <f t="shared" si="4"/>
        <v>-8833.5968293608075</v>
      </c>
      <c r="H45" s="70">
        <f t="shared" si="7"/>
        <v>164516.54944017707</v>
      </c>
      <c r="I45" s="70">
        <f t="shared" si="5"/>
        <v>-1120378.3370008569</v>
      </c>
    </row>
    <row r="46" spans="1:9" ht="9.9499999999999993" customHeight="1">
      <c r="A46" s="4">
        <v>22</v>
      </c>
      <c r="B46" s="2" t="s">
        <v>144</v>
      </c>
      <c r="C46" s="14">
        <v>2026</v>
      </c>
      <c r="D46" s="70">
        <f t="shared" si="6"/>
        <v>1120378.3370008569</v>
      </c>
      <c r="E46" s="415">
        <f t="shared" si="1"/>
        <v>6.9225490196078423E-3</v>
      </c>
      <c r="F46" s="4"/>
      <c r="G46" s="70">
        <f t="shared" si="4"/>
        <v>-7755.8739583951465</v>
      </c>
      <c r="H46" s="70">
        <f t="shared" si="7"/>
        <v>164516.54944017707</v>
      </c>
      <c r="I46" s="70">
        <f t="shared" si="5"/>
        <v>-963617.66151907493</v>
      </c>
    </row>
    <row r="47" spans="1:9" ht="9.9499999999999993" customHeight="1">
      <c r="A47" s="4">
        <v>23</v>
      </c>
      <c r="B47" s="2" t="s">
        <v>145</v>
      </c>
      <c r="C47" s="14">
        <v>2026</v>
      </c>
      <c r="D47" s="70">
        <f t="shared" si="6"/>
        <v>963617.66151907493</v>
      </c>
      <c r="E47" s="415">
        <f t="shared" si="1"/>
        <v>6.9225490196078423E-3</v>
      </c>
      <c r="F47" s="4"/>
      <c r="G47" s="70">
        <f t="shared" si="4"/>
        <v>-6670.6904980256741</v>
      </c>
      <c r="H47" s="70">
        <f t="shared" si="7"/>
        <v>164516.54944017707</v>
      </c>
      <c r="I47" s="70">
        <f t="shared" si="5"/>
        <v>-805771.80257692351</v>
      </c>
    </row>
    <row r="48" spans="1:9" ht="9.9499999999999993" customHeight="1">
      <c r="A48" s="4">
        <v>24</v>
      </c>
      <c r="B48" s="2" t="s">
        <v>146</v>
      </c>
      <c r="C48" s="14">
        <v>2026</v>
      </c>
      <c r="D48" s="70">
        <f t="shared" si="6"/>
        <v>805771.80257692351</v>
      </c>
      <c r="E48" s="415">
        <f t="shared" si="1"/>
        <v>6.9225490196078423E-3</v>
      </c>
      <c r="F48" s="4"/>
      <c r="G48" s="70">
        <f t="shared" si="4"/>
        <v>-5577.9948019565254</v>
      </c>
      <c r="H48" s="70">
        <f t="shared" si="7"/>
        <v>164516.54944017707</v>
      </c>
      <c r="I48" s="70">
        <f t="shared" si="5"/>
        <v>-646833.24793870305</v>
      </c>
    </row>
    <row r="49" spans="1:9" ht="9.9499999999999993" customHeight="1">
      <c r="A49" s="4">
        <v>25</v>
      </c>
      <c r="B49" s="2" t="s">
        <v>147</v>
      </c>
      <c r="C49" s="14">
        <v>2026</v>
      </c>
      <c r="D49" s="70">
        <f t="shared" si="6"/>
        <v>646833.24793870305</v>
      </c>
      <c r="E49" s="415">
        <f t="shared" si="1"/>
        <v>6.9225490196078423E-3</v>
      </c>
      <c r="F49" s="4"/>
      <c r="G49" s="70">
        <f t="shared" si="4"/>
        <v>-4477.7348663678249</v>
      </c>
      <c r="H49" s="70">
        <f t="shared" si="7"/>
        <v>164516.54944017707</v>
      </c>
      <c r="I49" s="70">
        <f t="shared" si="5"/>
        <v>-486794.43336489378</v>
      </c>
    </row>
    <row r="50" spans="1:9" ht="9.9499999999999993" customHeight="1">
      <c r="A50" s="4">
        <v>26</v>
      </c>
      <c r="B50" s="2" t="s">
        <v>148</v>
      </c>
      <c r="C50" s="14">
        <v>2026</v>
      </c>
      <c r="D50" s="70">
        <f t="shared" si="6"/>
        <v>486794.43336489378</v>
      </c>
      <c r="E50" s="415">
        <f t="shared" si="1"/>
        <v>6.9225490196078423E-3</v>
      </c>
      <c r="F50" s="4"/>
      <c r="G50" s="70">
        <f t="shared" si="4"/>
        <v>-3369.8583274407006</v>
      </c>
      <c r="H50" s="70">
        <f t="shared" si="7"/>
        <v>164516.54944017707</v>
      </c>
      <c r="I50" s="70">
        <f t="shared" si="5"/>
        <v>-325647.74225215742</v>
      </c>
    </row>
    <row r="51" spans="1:9" ht="9.9499999999999993" customHeight="1">
      <c r="A51" s="4">
        <v>27</v>
      </c>
      <c r="B51" s="2" t="s">
        <v>149</v>
      </c>
      <c r="C51" s="14">
        <v>2026</v>
      </c>
      <c r="D51" s="70">
        <f t="shared" si="6"/>
        <v>325647.74225215742</v>
      </c>
      <c r="E51" s="415">
        <f t="shared" si="1"/>
        <v>6.9225490196078423E-3</v>
      </c>
      <c r="F51" s="4"/>
      <c r="G51" s="70">
        <f t="shared" si="4"/>
        <v>-2254.3124588651795</v>
      </c>
      <c r="H51" s="70">
        <f t="shared" si="7"/>
        <v>164516.54944017707</v>
      </c>
      <c r="I51" s="70">
        <f t="shared" si="5"/>
        <v>-163385.50527084552</v>
      </c>
    </row>
    <row r="52" spans="1:9" ht="9.9499999999999993" customHeight="1">
      <c r="A52" s="4">
        <v>28</v>
      </c>
      <c r="B52" s="2" t="s">
        <v>150</v>
      </c>
      <c r="C52" s="14">
        <v>2026</v>
      </c>
      <c r="D52" s="70">
        <f t="shared" si="6"/>
        <v>163385.50527084552</v>
      </c>
      <c r="E52" s="415">
        <f t="shared" si="1"/>
        <v>6.9225490196078423E-3</v>
      </c>
      <c r="F52" s="4"/>
      <c r="G52" s="70">
        <f t="shared" si="4"/>
        <v>-1131.0441693308237</v>
      </c>
      <c r="H52" s="70">
        <f t="shared" si="7"/>
        <v>164516.54944017707</v>
      </c>
      <c r="I52" s="88">
        <f t="shared" si="5"/>
        <v>7.2759576141834259E-10</v>
      </c>
    </row>
    <row r="53" spans="1:9" ht="9.9499999999999993" customHeight="1">
      <c r="A53" s="4">
        <v>29</v>
      </c>
      <c r="B53" s="2"/>
      <c r="C53" s="2"/>
      <c r="D53" s="2"/>
      <c r="E53" s="414"/>
      <c r="F53" s="2"/>
      <c r="G53" s="73">
        <f>SUM(G41:G52)</f>
        <v>-86035.29795363819</v>
      </c>
      <c r="H53" s="51"/>
      <c r="I53" s="72"/>
    </row>
    <row r="54" spans="1:9" ht="9.9499999999999993" customHeight="1">
      <c r="A54" s="4"/>
      <c r="B54" s="2"/>
      <c r="C54" s="2"/>
      <c r="D54" s="2"/>
      <c r="E54" s="2"/>
      <c r="F54" s="2"/>
      <c r="G54" s="2"/>
      <c r="H54" s="51"/>
      <c r="I54" s="51"/>
    </row>
    <row r="55" spans="1:9" ht="9.9499999999999993" customHeight="1">
      <c r="A55" s="4">
        <v>30</v>
      </c>
      <c r="B55" s="2" t="s">
        <v>225</v>
      </c>
      <c r="C55" s="2"/>
      <c r="D55" s="51"/>
      <c r="E55" s="2"/>
      <c r="F55" s="2"/>
      <c r="G55" s="51"/>
      <c r="H55" s="70">
        <f>SUM(H41:H52)*-1</f>
        <v>-1974198.5932821252</v>
      </c>
      <c r="I55" s="51"/>
    </row>
    <row r="56" spans="1:9" ht="9.9499999999999993" customHeight="1">
      <c r="A56" s="4">
        <v>31</v>
      </c>
      <c r="B56" s="2" t="s">
        <v>226</v>
      </c>
      <c r="C56" s="2"/>
      <c r="D56" s="51"/>
      <c r="E56" s="2"/>
      <c r="F56" s="2"/>
      <c r="G56" s="51"/>
      <c r="H56" s="70">
        <f>F11</f>
        <v>1668276.0853434205</v>
      </c>
      <c r="I56" s="51"/>
    </row>
    <row r="57" spans="1:9" ht="9.9499999999999993" customHeight="1">
      <c r="A57" s="4">
        <v>32</v>
      </c>
      <c r="B57" s="2" t="s">
        <v>227</v>
      </c>
      <c r="C57" s="2"/>
      <c r="D57" s="51"/>
      <c r="E57" s="2"/>
      <c r="F57" s="2"/>
      <c r="G57" s="51"/>
      <c r="H57" s="70">
        <f>H55+H56</f>
        <v>-305922.50793870469</v>
      </c>
      <c r="I57" s="51"/>
    </row>
    <row r="58" spans="1:9" ht="9.75" customHeight="1">
      <c r="A58" s="4"/>
      <c r="B58" s="2"/>
      <c r="C58" s="2"/>
      <c r="D58" s="2"/>
      <c r="E58" s="2"/>
      <c r="F58" s="2"/>
      <c r="G58" s="2"/>
      <c r="H58" s="2"/>
    </row>
    <row r="59" spans="1:9" ht="9.75" customHeight="1">
      <c r="B59" s="2"/>
      <c r="C59" s="2"/>
      <c r="D59" s="2"/>
      <c r="E59" s="2"/>
      <c r="F59" s="2"/>
      <c r="G59" s="2"/>
      <c r="H59" s="2"/>
    </row>
    <row r="60" spans="1:9" ht="9.75" customHeight="1">
      <c r="B60" s="2"/>
      <c r="C60" s="2"/>
      <c r="D60" s="2"/>
      <c r="E60" s="2"/>
      <c r="F60" s="2"/>
      <c r="G60" s="2"/>
      <c r="H60" s="2"/>
    </row>
    <row r="61" spans="1:9" ht="9.75" customHeight="1">
      <c r="B61" s="2"/>
      <c r="C61" s="2"/>
      <c r="D61" s="2"/>
      <c r="E61" s="2"/>
      <c r="F61" s="2"/>
      <c r="G61" s="2"/>
      <c r="H61" s="2"/>
    </row>
    <row r="62" spans="1:9" ht="8.1" customHeight="1"/>
    <row r="63" spans="1:9" ht="6.95" customHeight="1"/>
    <row r="64" spans="1:9" ht="15" customHeight="1"/>
    <row r="65" ht="12" customHeight="1"/>
    <row r="66" ht="9.9499999999999993" customHeight="1"/>
  </sheetData>
  <mergeCells count="6">
    <mergeCell ref="B3:I3"/>
    <mergeCell ref="B8:B10"/>
    <mergeCell ref="D8:D9"/>
    <mergeCell ref="F8:F9"/>
    <mergeCell ref="B5:I5"/>
    <mergeCell ref="B4:I4"/>
  </mergeCells>
  <phoneticPr fontId="0" type="noConversion"/>
  <printOptions horizontalCentered="1"/>
  <pageMargins left="0.5" right="0.5" top="0.75" bottom="0.75" header="0.3" footer="0.3"/>
  <pageSetup scale="86"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2"/>
  <sheetViews>
    <sheetView view="pageBreakPreview" zoomScaleNormal="100" zoomScaleSheetLayoutView="100" workbookViewId="0">
      <selection activeCell="C27" sqref="C27"/>
    </sheetView>
  </sheetViews>
  <sheetFormatPr defaultColWidth="9.33203125" defaultRowHeight="12"/>
  <cols>
    <col min="1" max="1" width="13.1640625" style="124" customWidth="1"/>
    <col min="2" max="2" width="17.83203125" style="124" customWidth="1"/>
    <col min="3" max="3" width="24.33203125" style="124" customWidth="1"/>
    <col min="4" max="4" width="12.5" style="124" customWidth="1"/>
    <col min="5" max="5" width="12.6640625" style="124" customWidth="1"/>
    <col min="6" max="6" width="18" style="124" customWidth="1"/>
    <col min="7" max="7" width="9.33203125" style="124"/>
    <col min="8" max="8" width="13.33203125" style="124" customWidth="1"/>
    <col min="9" max="9" width="12.33203125" style="124" customWidth="1"/>
    <col min="10" max="16384" width="9.33203125" style="124"/>
  </cols>
  <sheetData>
    <row r="1" spans="1:10">
      <c r="A1" s="250"/>
      <c r="B1" s="250"/>
      <c r="J1" s="162" t="s">
        <v>67</v>
      </c>
    </row>
    <row r="2" spans="1:10">
      <c r="A2" s="250"/>
      <c r="B2" s="250"/>
      <c r="J2" s="249" t="s">
        <v>1126</v>
      </c>
    </row>
    <row r="3" spans="1:10">
      <c r="A3" s="922" t="s">
        <v>233</v>
      </c>
      <c r="B3" s="922"/>
      <c r="C3" s="922"/>
      <c r="D3" s="922"/>
      <c r="E3" s="922"/>
      <c r="F3" s="922"/>
      <c r="G3" s="922"/>
      <c r="H3" s="922"/>
      <c r="I3" s="922"/>
      <c r="J3" s="922"/>
    </row>
    <row r="4" spans="1:10">
      <c r="A4" s="922" t="s">
        <v>234</v>
      </c>
      <c r="B4" s="922"/>
      <c r="C4" s="922"/>
      <c r="D4" s="922"/>
      <c r="E4" s="922"/>
      <c r="F4" s="922"/>
      <c r="G4" s="922"/>
      <c r="H4" s="922"/>
      <c r="I4" s="922"/>
      <c r="J4" s="922"/>
    </row>
    <row r="5" spans="1:10">
      <c r="A5" s="923" t="s">
        <v>742</v>
      </c>
      <c r="B5" s="924"/>
      <c r="C5" s="924"/>
      <c r="D5" s="924"/>
      <c r="E5" s="924"/>
      <c r="F5" s="924"/>
      <c r="G5" s="924"/>
      <c r="H5" s="924"/>
      <c r="I5" s="924"/>
      <c r="J5" s="924"/>
    </row>
    <row r="8" spans="1:10">
      <c r="A8" s="124" t="s">
        <v>229</v>
      </c>
    </row>
    <row r="10" spans="1:10">
      <c r="B10" s="124" t="s">
        <v>235</v>
      </c>
    </row>
    <row r="11" spans="1:10">
      <c r="A11" s="146">
        <v>1</v>
      </c>
      <c r="B11" s="419"/>
      <c r="C11" s="206" t="s">
        <v>1091</v>
      </c>
      <c r="D11" s="419"/>
      <c r="E11" s="419"/>
      <c r="F11" s="420">
        <v>8.5000000000000006E-2</v>
      </c>
      <c r="H11" s="419"/>
      <c r="I11" s="419"/>
      <c r="J11" s="419"/>
    </row>
    <row r="12" spans="1:10">
      <c r="A12" s="146">
        <v>2</v>
      </c>
      <c r="B12" s="419"/>
      <c r="C12" s="206" t="s">
        <v>1092</v>
      </c>
      <c r="D12" s="419"/>
      <c r="E12" s="419"/>
      <c r="F12" s="420">
        <v>8.5000000000000006E-2</v>
      </c>
      <c r="H12" s="419"/>
      <c r="I12" s="419"/>
      <c r="J12" s="419"/>
    </row>
    <row r="13" spans="1:10">
      <c r="A13" s="146">
        <v>3</v>
      </c>
      <c r="B13" s="419"/>
      <c r="C13" s="206" t="s">
        <v>1093</v>
      </c>
      <c r="D13" s="419"/>
      <c r="E13" s="419"/>
      <c r="F13" s="420">
        <v>8.5000000000000006E-2</v>
      </c>
      <c r="H13" s="419"/>
      <c r="I13" s="419"/>
      <c r="J13" s="419"/>
    </row>
    <row r="14" spans="1:10">
      <c r="A14" s="146">
        <v>4</v>
      </c>
      <c r="B14" s="419"/>
      <c r="C14" s="206" t="s">
        <v>1094</v>
      </c>
      <c r="D14" s="419"/>
      <c r="E14" s="419"/>
      <c r="F14" s="420">
        <v>8.5000000000000006E-2</v>
      </c>
      <c r="H14" s="419"/>
      <c r="I14" s="419"/>
      <c r="J14" s="419"/>
    </row>
    <row r="15" spans="1:10">
      <c r="A15" s="146">
        <v>5</v>
      </c>
      <c r="B15" s="419"/>
      <c r="C15" s="206" t="s">
        <v>1095</v>
      </c>
      <c r="D15" s="419"/>
      <c r="E15" s="419"/>
      <c r="F15" s="420">
        <v>8.5000000000000006E-2</v>
      </c>
      <c r="H15" s="419"/>
      <c r="I15" s="419"/>
      <c r="J15" s="419"/>
    </row>
    <row r="16" spans="1:10">
      <c r="A16" s="146">
        <v>6</v>
      </c>
      <c r="B16" s="419"/>
      <c r="C16" s="206" t="s">
        <v>1146</v>
      </c>
      <c r="D16" s="419"/>
      <c r="E16" s="419"/>
      <c r="F16" s="420">
        <v>8.5000000000000006E-2</v>
      </c>
      <c r="H16" s="419"/>
      <c r="I16" s="419"/>
      <c r="J16" s="419"/>
    </row>
    <row r="17" spans="1:10">
      <c r="A17" s="146">
        <v>7</v>
      </c>
      <c r="B17" s="419"/>
      <c r="C17" s="206" t="s">
        <v>1147</v>
      </c>
      <c r="D17" s="419"/>
      <c r="E17" s="419"/>
      <c r="F17" s="420">
        <v>8.5000000000000006E-2</v>
      </c>
      <c r="H17" s="419"/>
      <c r="I17" s="419"/>
      <c r="J17" s="419"/>
    </row>
    <row r="18" spans="1:10">
      <c r="A18" s="146">
        <v>8</v>
      </c>
      <c r="B18" s="419"/>
      <c r="C18" s="206" t="s">
        <v>1148</v>
      </c>
      <c r="D18" s="419"/>
      <c r="E18" s="419"/>
      <c r="F18" s="420">
        <v>8.5000000000000006E-2</v>
      </c>
      <c r="H18" s="419"/>
      <c r="I18" s="419"/>
      <c r="J18" s="419"/>
    </row>
    <row r="19" spans="1:10">
      <c r="A19" s="146">
        <v>9</v>
      </c>
      <c r="B19" s="419"/>
      <c r="C19" s="206" t="s">
        <v>1149</v>
      </c>
      <c r="D19" s="419"/>
      <c r="E19" s="419"/>
      <c r="F19" s="420">
        <v>8.5000000000000006E-2</v>
      </c>
      <c r="H19" s="419"/>
      <c r="I19" s="419"/>
      <c r="J19" s="419"/>
    </row>
    <row r="20" spans="1:10">
      <c r="A20" s="146">
        <v>10</v>
      </c>
      <c r="B20" s="419"/>
      <c r="C20" s="206" t="s">
        <v>1150</v>
      </c>
      <c r="D20" s="419"/>
      <c r="E20" s="419"/>
      <c r="F20" s="420">
        <v>8.5000000000000006E-2</v>
      </c>
      <c r="H20" s="419"/>
      <c r="I20" s="419"/>
      <c r="J20" s="419"/>
    </row>
    <row r="21" spans="1:10">
      <c r="A21" s="146">
        <v>11</v>
      </c>
      <c r="B21" s="419"/>
      <c r="C21" s="206" t="s">
        <v>1151</v>
      </c>
      <c r="D21" s="419"/>
      <c r="E21" s="419"/>
      <c r="F21" s="420">
        <v>8.5000000000000006E-2</v>
      </c>
      <c r="H21" s="419"/>
      <c r="I21" s="419"/>
      <c r="J21" s="419"/>
    </row>
    <row r="22" spans="1:10">
      <c r="A22" s="146">
        <v>12</v>
      </c>
      <c r="B22" s="419"/>
      <c r="C22" s="206" t="s">
        <v>1152</v>
      </c>
      <c r="D22" s="419"/>
      <c r="E22" s="419"/>
      <c r="F22" s="420">
        <v>8.5000000000000006E-2</v>
      </c>
      <c r="H22" s="419"/>
      <c r="I22" s="419"/>
      <c r="J22" s="419"/>
    </row>
    <row r="23" spans="1:10">
      <c r="A23" s="146">
        <v>13</v>
      </c>
      <c r="B23" s="206"/>
      <c r="C23" s="206" t="s">
        <v>1153</v>
      </c>
      <c r="D23" s="419"/>
      <c r="E23" s="419"/>
      <c r="F23" s="420">
        <v>8.0399999999999999E-2</v>
      </c>
      <c r="H23" s="419"/>
      <c r="I23" s="419"/>
      <c r="J23" s="419"/>
    </row>
    <row r="24" spans="1:10">
      <c r="A24" s="146">
        <v>14</v>
      </c>
      <c r="B24" s="206"/>
      <c r="C24" s="206" t="s">
        <v>1154</v>
      </c>
      <c r="D24" s="419"/>
      <c r="E24" s="419"/>
      <c r="F24" s="420">
        <v>8.0399999999999999E-2</v>
      </c>
      <c r="H24" s="419"/>
      <c r="I24" s="419"/>
      <c r="J24" s="419"/>
    </row>
    <row r="25" spans="1:10">
      <c r="A25" s="146">
        <v>15</v>
      </c>
      <c r="B25" s="206"/>
      <c r="C25" s="206" t="s">
        <v>1155</v>
      </c>
      <c r="D25" s="419"/>
      <c r="E25" s="419"/>
      <c r="F25" s="420">
        <v>8.0399999999999999E-2</v>
      </c>
      <c r="H25" s="419"/>
      <c r="I25" s="419"/>
      <c r="J25" s="419"/>
    </row>
    <row r="26" spans="1:10">
      <c r="A26" s="146">
        <v>16</v>
      </c>
      <c r="B26" s="206"/>
      <c r="C26" s="206" t="s">
        <v>1156</v>
      </c>
      <c r="D26" s="419"/>
      <c r="E26" s="419"/>
      <c r="F26" s="420">
        <v>7.5499999999999998E-2</v>
      </c>
      <c r="H26" s="419"/>
      <c r="I26" s="419"/>
      <c r="J26" s="419"/>
    </row>
    <row r="27" spans="1:10">
      <c r="A27" s="146">
        <v>17</v>
      </c>
      <c r="B27" s="206"/>
      <c r="C27" s="206" t="s">
        <v>1157</v>
      </c>
      <c r="D27" s="419"/>
      <c r="E27" s="419"/>
      <c r="F27" s="420">
        <v>7.5499999999999998E-2</v>
      </c>
      <c r="H27" s="419"/>
      <c r="I27" s="419"/>
      <c r="J27" s="419"/>
    </row>
    <row r="28" spans="1:10">
      <c r="A28" s="146"/>
      <c r="B28" s="419"/>
      <c r="C28" s="419"/>
      <c r="D28" s="419"/>
      <c r="E28" s="419"/>
      <c r="F28" s="419"/>
      <c r="H28" s="419"/>
      <c r="I28" s="419"/>
      <c r="J28" s="419"/>
    </row>
    <row r="29" spans="1:10">
      <c r="A29" s="146">
        <v>18</v>
      </c>
      <c r="B29" s="124" t="s">
        <v>230</v>
      </c>
      <c r="F29" s="421">
        <f>AVERAGE(F11:F27)</f>
        <v>8.3070588235294104E-2</v>
      </c>
    </row>
    <row r="30" spans="1:10">
      <c r="A30" s="146">
        <v>19</v>
      </c>
      <c r="B30" s="124" t="s">
        <v>231</v>
      </c>
      <c r="F30" s="421">
        <f>F29/12</f>
        <v>6.9225490196078423E-3</v>
      </c>
    </row>
    <row r="32" spans="1:10">
      <c r="A32" s="124" t="s">
        <v>232</v>
      </c>
    </row>
  </sheetData>
  <mergeCells count="3">
    <mergeCell ref="A3:J3"/>
    <mergeCell ref="A4:J4"/>
    <mergeCell ref="A5:J5"/>
  </mergeCells>
  <phoneticPr fontId="0" type="noConversion"/>
  <printOptions horizontalCentered="1"/>
  <pageMargins left="0.5" right="0.5" top="0.75" bottom="0.75" header="0.3" footer="0.3"/>
  <pageSetup scale="9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Attachment H-27A</vt:lpstr>
      <vt:lpstr>Att 1 - Project Rev Req</vt:lpstr>
      <vt:lpstr>Att 1a - Project Plant Detail</vt:lpstr>
      <vt:lpstr>Att 2 - Incentive Return</vt:lpstr>
      <vt:lpstr>Att 3 - True-up</vt:lpstr>
      <vt:lpstr>Att 4 - Rate Base</vt:lpstr>
      <vt:lpstr>Att 5 - Return on Rate Base</vt:lpstr>
      <vt:lpstr>Att 6 - True-up Interest</vt:lpstr>
      <vt:lpstr>Att 6a - Interest Rate Calc</vt:lpstr>
      <vt:lpstr>Att 7 - Tax Rates</vt:lpstr>
      <vt:lpstr>Att 8 - Interim Debt</vt:lpstr>
      <vt:lpstr>Att 9 - Construction Debt</vt:lpstr>
      <vt:lpstr>Att 10 - Depreciation Rates</vt:lpstr>
      <vt:lpstr>Att 11 - Prior Period Adj</vt:lpstr>
      <vt:lpstr>Att 12 - Revenue Credits</vt:lpstr>
      <vt:lpstr>Att 13 -Excess-Def ADIT Summary</vt:lpstr>
      <vt:lpstr>Att 13.1 -Averaging &amp; Proration</vt:lpstr>
      <vt:lpstr>Att 13.2 -Excess-Deficient ADIT</vt:lpstr>
      <vt:lpstr>WP1-ADIT</vt:lpstr>
      <vt:lpstr>WP2 - Tax Rates</vt:lpstr>
      <vt:lpstr>WP3 - Perm Tax</vt:lpstr>
      <vt:lpstr>WP4 - Cost Commitment</vt:lpstr>
      <vt:lpstr>WP5 - Att 3 Support</vt:lpstr>
      <vt:lpstr>'Att 1 - Project Rev Req'!Print_Area</vt:lpstr>
      <vt:lpstr>'Att 10 - Depreciation Rates'!Print_Area</vt:lpstr>
      <vt:lpstr>'Att 11 - Prior Period Adj'!Print_Area</vt:lpstr>
      <vt:lpstr>'Att 12 - Revenue Credits'!Print_Area</vt:lpstr>
      <vt:lpstr>'Att 13.1 -Averaging &amp; Proration'!Print_Area</vt:lpstr>
      <vt:lpstr>'Att 13.2 -Excess-Deficient ADIT'!Print_Area</vt:lpstr>
      <vt:lpstr>'Att 1a - Project Plant Detail'!Print_Area</vt:lpstr>
      <vt:lpstr>'Att 2 - Incentive Return'!Print_Area</vt:lpstr>
      <vt:lpstr>'Att 3 - True-up'!Print_Area</vt:lpstr>
      <vt:lpstr>'Att 4 - Rate Base'!Print_Area</vt:lpstr>
      <vt:lpstr>'Att 5 - Return on Rate Base'!Print_Area</vt:lpstr>
      <vt:lpstr>'Att 6 - True-up Interest'!Print_Area</vt:lpstr>
      <vt:lpstr>'Att 6a - Interest Rate Calc'!Print_Area</vt:lpstr>
      <vt:lpstr>'Att 7 - Tax Rates'!Print_Area</vt:lpstr>
      <vt:lpstr>'Att 8 - Interim Debt'!Print_Area</vt:lpstr>
      <vt:lpstr>'Att 9 - Construction Debt'!Print_Area</vt:lpstr>
      <vt:lpstr>'Attachment H-27A'!Print_Area</vt:lpstr>
      <vt:lpstr>'WP1-ADIT'!Print_Area</vt:lpstr>
      <vt:lpstr>'WP2 - Tax Rates'!Print_Area</vt:lpstr>
      <vt:lpstr>'WP3 - Perm Tax'!Print_Area</vt:lpstr>
      <vt:lpstr>'WP4 - Cost Commitment'!Print_Area</vt:lpstr>
      <vt:lpstr>'WP5 - Att 3 Support'!Print_Area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dcterms:created xsi:type="dcterms:W3CDTF">2017-02-16T23:39:43Z</dcterms:created>
  <dcterms:modified xsi:type="dcterms:W3CDTF">2025-09-29T13:11:15Z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es" linkTarget="Prop_Taxes">
    <vt:r8>0</vt:r8>
  </property>
</Properties>
</file>