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2980" windowHeight="9264"/>
  </bookViews>
  <sheets>
    <sheet name="1.2 BASELINE" sheetId="4" r:id="rId1"/>
  </sheets>
  <calcPr calcId="145621"/>
</workbook>
</file>

<file path=xl/calcChain.xml><?xml version="1.0" encoding="utf-8"?>
<calcChain xmlns="http://schemas.openxmlformats.org/spreadsheetml/2006/main">
  <c r="K17" i="4" l="1"/>
  <c r="G17" i="4"/>
  <c r="C17" i="4"/>
  <c r="G23" i="4" l="1"/>
  <c r="K12" i="4"/>
  <c r="G12" i="4"/>
  <c r="C12" i="4"/>
  <c r="K9" i="4"/>
  <c r="C9" i="4"/>
  <c r="G9" i="4"/>
  <c r="K10" i="4"/>
  <c r="C10" i="4"/>
  <c r="G10" i="4"/>
  <c r="C4" i="4"/>
  <c r="G4" i="4"/>
  <c r="K4" i="4"/>
  <c r="K15" i="4" l="1"/>
  <c r="K24" i="4" s="1"/>
  <c r="K14" i="4"/>
  <c r="K13" i="4" s="1"/>
  <c r="K25" i="4" s="1"/>
  <c r="G15" i="4"/>
  <c r="G24" i="4" s="1"/>
  <c r="G14" i="4"/>
  <c r="G13" i="4" s="1"/>
  <c r="G25" i="4" s="1"/>
  <c r="C14" i="4"/>
  <c r="C13" i="4" s="1"/>
  <c r="C25" i="4" s="1"/>
  <c r="C15" i="4"/>
  <c r="C24" i="4" s="1"/>
  <c r="K11" i="4" l="1"/>
  <c r="G11" i="4"/>
  <c r="C11" i="4"/>
  <c r="K26" i="4"/>
  <c r="G26" i="4"/>
  <c r="C26" i="4"/>
  <c r="K18" i="4"/>
  <c r="C18" i="4" l="1"/>
  <c r="C23" i="4"/>
  <c r="G18" i="4"/>
  <c r="K23" i="4"/>
</calcChain>
</file>

<file path=xl/sharedStrings.xml><?xml version="1.0" encoding="utf-8"?>
<sst xmlns="http://schemas.openxmlformats.org/spreadsheetml/2006/main" count="136" uniqueCount="49">
  <si>
    <t>MWh</t>
  </si>
  <si>
    <t>Gross Load</t>
  </si>
  <si>
    <t>Gross Gen</t>
  </si>
  <si>
    <t>Static power levels across an entire hour</t>
  </si>
  <si>
    <t>Gross Load Baseline</t>
  </si>
  <si>
    <t>SETTLEMENT</t>
  </si>
  <si>
    <t>PRICES</t>
  </si>
  <si>
    <t>LMP</t>
  </si>
  <si>
    <t>$/MWh</t>
  </si>
  <si>
    <t>Retail</t>
  </si>
  <si>
    <t>Retail Purchase</t>
  </si>
  <si>
    <t>MEASUREMENT</t>
  </si>
  <si>
    <t>SELL EXTRA GEN</t>
  </si>
  <si>
    <t>SELL EXTRA GEN AND CURTAIL</t>
  </si>
  <si>
    <t>Net Gen at POI</t>
  </si>
  <si>
    <t>PJM Curtailment: LMP*Curtailment</t>
  </si>
  <si>
    <t>PJM Energy Market: LMP*Injections</t>
  </si>
  <si>
    <r>
      <rPr>
        <b/>
        <sz val="11"/>
        <color theme="1"/>
        <rFont val="Calibri"/>
        <family val="2"/>
        <scheme val="minor"/>
      </rPr>
      <t>Net POI Baseline</t>
    </r>
    <r>
      <rPr>
        <sz val="11"/>
        <color theme="1"/>
        <rFont val="Calibri"/>
        <family val="2"/>
        <scheme val="minor"/>
      </rPr>
      <t xml:space="preserve"> = DR Customer Baseline as calculated based on POI values, which are net of Gen + Load. This is needed for scheduling,.</t>
    </r>
  </si>
  <si>
    <r>
      <rPr>
        <b/>
        <sz val="11"/>
        <color theme="1"/>
        <rFont val="Calibri"/>
        <family val="2"/>
        <scheme val="minor"/>
      </rPr>
      <t>Gross Load Baseline</t>
    </r>
    <r>
      <rPr>
        <sz val="11"/>
        <color theme="1"/>
        <rFont val="Calibri"/>
        <family val="2"/>
        <scheme val="minor"/>
      </rPr>
      <t xml:space="preserve"> = DR Customer Baseline as calculated based on Gross Load values, which just include the load. This is needed to identify curtailments, which are settled differently from "load offsets".</t>
    </r>
  </si>
  <si>
    <t>Total MWh Scheduled in Energy Market</t>
  </si>
  <si>
    <t>TOTAL PJM MWh SCHEDULED IN SCED/DA ETC</t>
  </si>
  <si>
    <t>MWh Exports AKA Injections</t>
  </si>
  <si>
    <t>MWh Imports AKA Withdrawals</t>
  </si>
  <si>
    <t>Total MWh Settled AKA Paid</t>
  </si>
  <si>
    <t>Total "load only" curtailment (not from gen)</t>
  </si>
  <si>
    <t>Both meters and gross load baseline</t>
  </si>
  <si>
    <t>Both meters &amp; both baselines</t>
  </si>
  <si>
    <t>MW DER Submeter</t>
  </si>
  <si>
    <t>MW Submeter-POI meter</t>
  </si>
  <si>
    <t>MW POI Meter</t>
  </si>
  <si>
    <t>MW Gross Load history</t>
  </si>
  <si>
    <t>MW POI Meter history</t>
  </si>
  <si>
    <t>MWh POI Meter</t>
  </si>
  <si>
    <t>Both meters</t>
  </si>
  <si>
    <t>INCREASED GEN NO INJECTIONS</t>
  </si>
  <si>
    <t>Qty</t>
  </si>
  <si>
    <t>Measurement method</t>
  </si>
  <si>
    <t>CBL offset from curtailment</t>
  </si>
  <si>
    <t>"CBL" = Net POI Baseline</t>
  </si>
  <si>
    <t>Net POI Baseline ("CBL", positive=withdrawal)</t>
  </si>
  <si>
    <t>Gross Load Baseline (positive=load)</t>
  </si>
  <si>
    <t>Total CBL offset</t>
  </si>
  <si>
    <t>POI Baseline and POI meter</t>
  </si>
  <si>
    <t>PJM CBL offset from DER: $0*CBLOffsetGen</t>
  </si>
  <si>
    <t>CBL offset from Gen ("CBLOffsetGen")</t>
  </si>
  <si>
    <t>SCENARIO 2:</t>
  </si>
  <si>
    <t>SCENARIO 3:</t>
  </si>
  <si>
    <t>Gross load served by Gen ("GenLoadOffset")</t>
  </si>
  <si>
    <t>Total MWh scheduled to PJM is the delta vs. POI baseline + injections (unless settlement is $0 or less)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</si>
</sst>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6"/>
      <name val="Calibri"/>
      <family val="2"/>
      <scheme val="minor"/>
    </font>
    <font>
      <b/>
      <sz val="16"/>
      <color theme="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4" xfId="0" applyBorder="1"/>
    <xf numFmtId="164" fontId="0" fillId="0" borderId="0" xfId="0" applyNumberFormat="1" applyBorder="1" applyAlignment="1">
      <alignment horizontal="center"/>
    </xf>
    <xf numFmtId="0" fontId="0" fillId="0" borderId="5" xfId="0" applyBorder="1"/>
    <xf numFmtId="0" fontId="1" fillId="0" borderId="4" xfId="0" applyFont="1" applyBorder="1"/>
    <xf numFmtId="164" fontId="1" fillId="0" borderId="0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/>
    <xf numFmtId="164" fontId="0" fillId="0" borderId="7" xfId="0" applyNumberFormat="1" applyBorder="1" applyAlignment="1">
      <alignment horizontal="center"/>
    </xf>
    <xf numFmtId="0" fontId="0" fillId="0" borderId="8" xfId="0" applyBorder="1"/>
    <xf numFmtId="0" fontId="2" fillId="0" borderId="1" xfId="0" applyFont="1" applyBorder="1"/>
    <xf numFmtId="0" fontId="0" fillId="0" borderId="0" xfId="0" applyBorder="1"/>
    <xf numFmtId="0" fontId="1" fillId="0" borderId="0" xfId="0" applyFont="1" applyBorder="1"/>
    <xf numFmtId="164" fontId="5" fillId="0" borderId="0" xfId="0" applyNumberFormat="1" applyFont="1" applyAlignment="1">
      <alignment horizontal="center"/>
    </xf>
    <xf numFmtId="0" fontId="5" fillId="0" borderId="0" xfId="0" applyFont="1"/>
    <xf numFmtId="0" fontId="3" fillId="0" borderId="0" xfId="0" applyFont="1" applyBorder="1"/>
    <xf numFmtId="164" fontId="2" fillId="0" borderId="1" xfId="0" applyNumberFormat="1" applyFont="1" applyBorder="1" applyAlignment="1">
      <alignment horizontal="left"/>
    </xf>
    <xf numFmtId="164" fontId="5" fillId="0" borderId="2" xfId="0" applyNumberFormat="1" applyFont="1" applyBorder="1" applyAlignment="1">
      <alignment horizontal="center"/>
    </xf>
    <xf numFmtId="0" fontId="5" fillId="0" borderId="3" xfId="0" applyFont="1" applyBorder="1"/>
    <xf numFmtId="0" fontId="6" fillId="0" borderId="4" xfId="0" applyFont="1" applyBorder="1"/>
    <xf numFmtId="164" fontId="6" fillId="0" borderId="0" xfId="0" applyNumberFormat="1" applyFont="1" applyBorder="1" applyAlignment="1">
      <alignment horizontal="center"/>
    </xf>
    <xf numFmtId="0" fontId="6" fillId="0" borderId="5" xfId="0" applyFont="1" applyBorder="1"/>
    <xf numFmtId="0" fontId="6" fillId="0" borderId="0" xfId="0" applyFont="1"/>
    <xf numFmtId="164" fontId="6" fillId="0" borderId="0" xfId="0" applyNumberFormat="1" applyFont="1" applyAlignment="1">
      <alignment horizontal="center"/>
    </xf>
    <xf numFmtId="0" fontId="6" fillId="0" borderId="0" xfId="0" applyFont="1" applyBorder="1"/>
    <xf numFmtId="0" fontId="7" fillId="0" borderId="4" xfId="0" applyFont="1" applyBorder="1"/>
    <xf numFmtId="0" fontId="7" fillId="0" borderId="0" xfId="0" applyFont="1"/>
    <xf numFmtId="164" fontId="7" fillId="0" borderId="0" xfId="0" applyNumberFormat="1" applyFont="1" applyBorder="1" applyAlignment="1">
      <alignment horizontal="center"/>
    </xf>
    <xf numFmtId="0" fontId="7" fillId="0" borderId="5" xfId="0" applyFont="1" applyBorder="1"/>
    <xf numFmtId="0" fontId="7" fillId="0" borderId="0" xfId="0" applyFont="1" applyBorder="1"/>
    <xf numFmtId="0" fontId="0" fillId="0" borderId="0" xfId="0" applyFill="1" applyBorder="1"/>
    <xf numFmtId="3" fontId="6" fillId="0" borderId="0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1166722</xdr:colOff>
      <xdr:row>36</xdr:row>
      <xdr:rowOff>97718</xdr:rowOff>
    </xdr:from>
    <xdr:to>
      <xdr:col>1</xdr:col>
      <xdr:colOff>2089316</xdr:colOff>
      <xdr:row>39</xdr:row>
      <xdr:rowOff>121651</xdr:rowOff>
    </xdr:to>
    <xdr:sp macro="" textlink="">
      <xdr:nvSpPr>
        <xdr:cNvPr id="2" name="TextBox 4"/>
        <xdr:cNvSpPr txBox="1"/>
      </xdr:nvSpPr>
      <xdr:spPr>
        <a:xfrm>
          <a:off x="1166722" y="6399458"/>
          <a:ext cx="922594" cy="572573"/>
        </a:xfrm>
        <a:prstGeom prst="roundRect">
          <a:avLst>
            <a:gd name="adj" fmla="val 43254"/>
          </a:avLst>
        </a:prstGeom>
        <a:solidFill>
          <a:schemeClr val="accent2"/>
        </a:solidFill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608013" indent="-1508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1217613" indent="-3032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827213" indent="-4556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2436813" indent="-6080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r>
            <a:rPr lang="en-US" sz="2200" b="1">
              <a:solidFill>
                <a:schemeClr val="accent1"/>
              </a:solidFill>
            </a:rPr>
            <a:t>DER</a:t>
          </a:r>
        </a:p>
      </xdr:txBody>
    </xdr:sp>
    <xdr:clientData/>
  </xdr:twoCellAnchor>
  <xdr:twoCellAnchor>
    <xdr:from>
      <xdr:col>1</xdr:col>
      <xdr:colOff>2312169</xdr:colOff>
      <xdr:row>34</xdr:row>
      <xdr:rowOff>71611</xdr:rowOff>
    </xdr:from>
    <xdr:to>
      <xdr:col>2</xdr:col>
      <xdr:colOff>346209</xdr:colOff>
      <xdr:row>37</xdr:row>
      <xdr:rowOff>134358</xdr:rowOff>
    </xdr:to>
    <xdr:sp macro="" textlink="">
      <xdr:nvSpPr>
        <xdr:cNvPr id="3" name="TextBox 5"/>
        <xdr:cNvSpPr txBox="1"/>
      </xdr:nvSpPr>
      <xdr:spPr>
        <a:xfrm flipV="1">
          <a:off x="2312169" y="6007591"/>
          <a:ext cx="762000" cy="611387"/>
        </a:xfrm>
        <a:prstGeom prst="triangle">
          <a:avLst/>
        </a:prstGeom>
        <a:solidFill>
          <a:schemeClr val="accent2"/>
        </a:solidFill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608013" indent="-1508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1217613" indent="-3032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827213" indent="-4556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2436813" indent="-6080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r>
            <a:rPr lang="en-US" sz="1400"/>
            <a:t>   </a:t>
          </a:r>
        </a:p>
      </xdr:txBody>
    </xdr:sp>
    <xdr:clientData/>
  </xdr:twoCellAnchor>
  <xdr:twoCellAnchor>
    <xdr:from>
      <xdr:col>1</xdr:col>
      <xdr:colOff>777240</xdr:colOff>
      <xdr:row>30</xdr:row>
      <xdr:rowOff>51999</xdr:rowOff>
    </xdr:from>
    <xdr:to>
      <xdr:col>4</xdr:col>
      <xdr:colOff>403860</xdr:colOff>
      <xdr:row>30</xdr:row>
      <xdr:rowOff>51999</xdr:rowOff>
    </xdr:to>
    <xdr:cxnSp macro="">
      <xdr:nvCxnSpPr>
        <xdr:cNvPr id="4" name="Straight Connector 3"/>
        <xdr:cNvCxnSpPr/>
      </xdr:nvCxnSpPr>
      <xdr:spPr>
        <a:xfrm>
          <a:off x="777240" y="5172639"/>
          <a:ext cx="3383280" cy="0"/>
        </a:xfrm>
        <a:prstGeom prst="line">
          <a:avLst/>
        </a:prstGeom>
        <a:ln w="7620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1628018</xdr:colOff>
      <xdr:row>30</xdr:row>
      <xdr:rowOff>97713</xdr:rowOff>
    </xdr:from>
    <xdr:to>
      <xdr:col>1</xdr:col>
      <xdr:colOff>2197753</xdr:colOff>
      <xdr:row>36</xdr:row>
      <xdr:rowOff>97719</xdr:rowOff>
    </xdr:to>
    <xdr:cxnSp macro="">
      <xdr:nvCxnSpPr>
        <xdr:cNvPr id="5" name="Elbow Connector 4"/>
        <xdr:cNvCxnSpPr>
          <a:stCxn id="2" idx="0"/>
          <a:endCxn id="6" idx="2"/>
        </xdr:cNvCxnSpPr>
      </xdr:nvCxnSpPr>
      <xdr:spPr>
        <a:xfrm rot="5400000" flipH="1" flipV="1">
          <a:off x="1322333" y="5524038"/>
          <a:ext cx="1181106" cy="569735"/>
        </a:xfrm>
        <a:prstGeom prst="bentConnector3">
          <a:avLst>
            <a:gd name="adj1" fmla="val 50000"/>
          </a:avLst>
        </a:prstGeom>
        <a:ln w="7620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1406512</xdr:colOff>
      <xdr:row>28</xdr:row>
      <xdr:rowOff>30407</xdr:rowOff>
    </xdr:from>
    <xdr:to>
      <xdr:col>2</xdr:col>
      <xdr:colOff>261036</xdr:colOff>
      <xdr:row>30</xdr:row>
      <xdr:rowOff>97712</xdr:rowOff>
    </xdr:to>
    <xdr:sp macro="" textlink="">
      <xdr:nvSpPr>
        <xdr:cNvPr id="6" name="TextBox 8"/>
        <xdr:cNvSpPr txBox="1"/>
      </xdr:nvSpPr>
      <xdr:spPr>
        <a:xfrm>
          <a:off x="1406512" y="4785287"/>
          <a:ext cx="1582484" cy="4330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608013" indent="-1508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1217613" indent="-3032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827213" indent="-4556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2436813" indent="-6080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r>
            <a:rPr lang="en-US" sz="2200" b="1" i="1">
              <a:solidFill>
                <a:schemeClr val="accent1"/>
              </a:solidFill>
            </a:rPr>
            <a:t>Utility grid</a:t>
          </a:r>
        </a:p>
      </xdr:txBody>
    </xdr:sp>
    <xdr:clientData/>
  </xdr:twoCellAnchor>
  <xdr:twoCellAnchor>
    <xdr:from>
      <xdr:col>1</xdr:col>
      <xdr:colOff>2197754</xdr:colOff>
      <xdr:row>32</xdr:row>
      <xdr:rowOff>29821</xdr:rowOff>
    </xdr:from>
    <xdr:to>
      <xdr:col>1</xdr:col>
      <xdr:colOff>2693169</xdr:colOff>
      <xdr:row>34</xdr:row>
      <xdr:rowOff>82478</xdr:rowOff>
    </xdr:to>
    <xdr:cxnSp macro="">
      <xdr:nvCxnSpPr>
        <xdr:cNvPr id="7" name="Elbow Connector 6"/>
        <xdr:cNvCxnSpPr/>
      </xdr:nvCxnSpPr>
      <xdr:spPr>
        <a:xfrm rot="16200000" flipV="1">
          <a:off x="2236253" y="5561542"/>
          <a:ext cx="418417" cy="495415"/>
        </a:xfrm>
        <a:prstGeom prst="bentConnector3">
          <a:avLst/>
        </a:prstGeom>
        <a:ln w="7620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2197754</xdr:colOff>
      <xdr:row>30</xdr:row>
      <xdr:rowOff>97712</xdr:rowOff>
    </xdr:from>
    <xdr:to>
      <xdr:col>1</xdr:col>
      <xdr:colOff>2197754</xdr:colOff>
      <xdr:row>30</xdr:row>
      <xdr:rowOff>164411</xdr:rowOff>
    </xdr:to>
    <xdr:cxnSp macro="">
      <xdr:nvCxnSpPr>
        <xdr:cNvPr id="8" name="Straight Connector 7"/>
        <xdr:cNvCxnSpPr>
          <a:endCxn id="6" idx="2"/>
        </xdr:cNvCxnSpPr>
      </xdr:nvCxnSpPr>
      <xdr:spPr>
        <a:xfrm flipV="1">
          <a:off x="2197754" y="5218352"/>
          <a:ext cx="0" cy="66699"/>
        </a:xfrm>
        <a:prstGeom prst="line">
          <a:avLst/>
        </a:prstGeom>
        <a:ln w="7620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2023440</xdr:colOff>
      <xdr:row>30</xdr:row>
      <xdr:rowOff>164411</xdr:rowOff>
    </xdr:from>
    <xdr:to>
      <xdr:col>1</xdr:col>
      <xdr:colOff>2362199</xdr:colOff>
      <xdr:row>32</xdr:row>
      <xdr:rowOff>29821</xdr:rowOff>
    </xdr:to>
    <xdr:sp macro="" textlink="">
      <xdr:nvSpPr>
        <xdr:cNvPr id="9" name="5-Point Star 8"/>
        <xdr:cNvSpPr/>
      </xdr:nvSpPr>
      <xdr:spPr>
        <a:xfrm>
          <a:off x="2023440" y="5285051"/>
          <a:ext cx="338759" cy="31499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608013" indent="-1508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217613" indent="-3032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827213" indent="-4556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436813" indent="-6080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</xdr:col>
      <xdr:colOff>2236049</xdr:colOff>
      <xdr:row>34</xdr:row>
      <xdr:rowOff>131519</xdr:rowOff>
    </xdr:from>
    <xdr:to>
      <xdr:col>3</xdr:col>
      <xdr:colOff>73554</xdr:colOff>
      <xdr:row>37</xdr:row>
      <xdr:rowOff>11590</xdr:rowOff>
    </xdr:to>
    <xdr:sp macro="" textlink="">
      <xdr:nvSpPr>
        <xdr:cNvPr id="10" name="TextBox 12"/>
        <xdr:cNvSpPr txBox="1"/>
      </xdr:nvSpPr>
      <xdr:spPr>
        <a:xfrm>
          <a:off x="2236049" y="6067499"/>
          <a:ext cx="984565" cy="42871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608013" indent="-1508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1217613" indent="-3032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827213" indent="-4556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2436813" indent="-6080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r>
            <a:rPr lang="en-US" sz="2200" b="1">
              <a:solidFill>
                <a:schemeClr val="accent1"/>
              </a:solidFill>
            </a:rPr>
            <a:t>LOAD</a:t>
          </a:r>
        </a:p>
      </xdr:txBody>
    </xdr:sp>
    <xdr:clientData/>
  </xdr:twoCellAnchor>
  <xdr:twoCellAnchor>
    <xdr:from>
      <xdr:col>1</xdr:col>
      <xdr:colOff>777240</xdr:colOff>
      <xdr:row>27</xdr:row>
      <xdr:rowOff>1</xdr:rowOff>
    </xdr:from>
    <xdr:to>
      <xdr:col>4</xdr:col>
      <xdr:colOff>329754</xdr:colOff>
      <xdr:row>28</xdr:row>
      <xdr:rowOff>76201</xdr:rowOff>
    </xdr:to>
    <xdr:sp macro="" textlink="">
      <xdr:nvSpPr>
        <xdr:cNvPr id="11" name="TextBox 13"/>
        <xdr:cNvSpPr txBox="1"/>
      </xdr:nvSpPr>
      <xdr:spPr>
        <a:xfrm>
          <a:off x="777240" y="4572001"/>
          <a:ext cx="3309174" cy="259080"/>
        </a:xfrm>
        <a:prstGeom prst="rect">
          <a:avLst/>
        </a:prstGeom>
        <a:solidFill>
          <a:schemeClr val="accent2"/>
        </a:solidFill>
      </xdr:spPr>
      <xdr:txBody>
        <a:bodyPr wrap="square" rtlCol="0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608013" indent="-1508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1217613" indent="-3032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827213" indent="-4556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2436813" indent="-6080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en-US" b="1"/>
            <a:t>BEHIND THE CUSTOMER METER DER</a:t>
          </a:r>
        </a:p>
      </xdr:txBody>
    </xdr:sp>
    <xdr:clientData/>
  </xdr:twoCellAnchor>
  <xdr:twoCellAnchor>
    <xdr:from>
      <xdr:col>1</xdr:col>
      <xdr:colOff>2312249</xdr:colOff>
      <xdr:row>30</xdr:row>
      <xdr:rowOff>161999</xdr:rowOff>
    </xdr:from>
    <xdr:to>
      <xdr:col>3</xdr:col>
      <xdr:colOff>408834</xdr:colOff>
      <xdr:row>32</xdr:row>
      <xdr:rowOff>40714</xdr:rowOff>
    </xdr:to>
    <xdr:sp macro="" textlink="">
      <xdr:nvSpPr>
        <xdr:cNvPr id="12" name="TextBox 12"/>
        <xdr:cNvSpPr txBox="1"/>
      </xdr:nvSpPr>
      <xdr:spPr>
        <a:xfrm>
          <a:off x="2312249" y="5282639"/>
          <a:ext cx="1243645" cy="32829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608013" indent="-1508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1217613" indent="-3032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827213" indent="-4556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2436813" indent="-6080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r>
            <a:rPr lang="en-US" sz="1600" b="1" i="1">
              <a:solidFill>
                <a:schemeClr val="accent1"/>
              </a:solidFill>
            </a:rPr>
            <a:t>POI Meter</a:t>
          </a:r>
        </a:p>
      </xdr:txBody>
    </xdr:sp>
    <xdr:clientData/>
  </xdr:twoCellAnchor>
  <xdr:twoCellAnchor>
    <xdr:from>
      <xdr:col>1</xdr:col>
      <xdr:colOff>1459560</xdr:colOff>
      <xdr:row>33</xdr:row>
      <xdr:rowOff>164411</xdr:rowOff>
    </xdr:from>
    <xdr:to>
      <xdr:col>1</xdr:col>
      <xdr:colOff>1798319</xdr:colOff>
      <xdr:row>35</xdr:row>
      <xdr:rowOff>113641</xdr:rowOff>
    </xdr:to>
    <xdr:sp macro="" textlink="">
      <xdr:nvSpPr>
        <xdr:cNvPr id="15" name="5-Point Star 14"/>
        <xdr:cNvSpPr/>
      </xdr:nvSpPr>
      <xdr:spPr>
        <a:xfrm>
          <a:off x="1459560" y="5917511"/>
          <a:ext cx="338759" cy="31499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608013" indent="-1508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217613" indent="-3032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827213" indent="-4556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436813" indent="-6080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</xdr:col>
      <xdr:colOff>254849</xdr:colOff>
      <xdr:row>33</xdr:row>
      <xdr:rowOff>47699</xdr:rowOff>
    </xdr:from>
    <xdr:to>
      <xdr:col>1</xdr:col>
      <xdr:colOff>1498494</xdr:colOff>
      <xdr:row>36</xdr:row>
      <xdr:rowOff>63316</xdr:rowOff>
    </xdr:to>
    <xdr:sp macro="" textlink="">
      <xdr:nvSpPr>
        <xdr:cNvPr id="16" name="TextBox 12"/>
        <xdr:cNvSpPr txBox="1"/>
      </xdr:nvSpPr>
      <xdr:spPr>
        <a:xfrm>
          <a:off x="254849" y="5800799"/>
          <a:ext cx="1243645" cy="56425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608013" indent="-1508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1217613" indent="-3032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827213" indent="-4556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2436813" indent="-60801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r"/>
          <a:r>
            <a:rPr lang="en-US" sz="1600" b="1" i="1">
              <a:solidFill>
                <a:schemeClr val="accent1"/>
              </a:solidFill>
            </a:rPr>
            <a:t>DER Submeter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2"/>
  <sheetViews>
    <sheetView tabSelected="1" zoomScale="90" zoomScaleNormal="90" workbookViewId="0">
      <selection activeCell="F32" sqref="F32"/>
    </sheetView>
  </sheetViews>
  <sheetFormatPr defaultRowHeight="14.4" x14ac:dyDescent="0.3"/>
  <cols>
    <col min="1" max="1" width="1.88671875" customWidth="1"/>
    <col min="2" max="2" width="39.77734375" customWidth="1"/>
    <col min="3" max="3" width="5" style="4" bestFit="1" customWidth="1"/>
    <col min="4" max="4" width="32.21875" customWidth="1"/>
    <col min="5" max="5" width="3.5546875" customWidth="1"/>
    <col min="6" max="6" width="39.44140625" customWidth="1"/>
    <col min="7" max="7" width="8.88671875" style="4"/>
    <col min="8" max="8" width="27.5546875" customWidth="1"/>
    <col min="9" max="9" width="5.21875" customWidth="1"/>
    <col min="10" max="10" width="38.88671875" customWidth="1"/>
    <col min="11" max="11" width="8.88671875" style="4"/>
    <col min="12" max="12" width="33.5546875" customWidth="1"/>
    <col min="13" max="13" width="31" customWidth="1"/>
  </cols>
  <sheetData>
    <row r="1" spans="2:14" ht="15" customHeight="1" thickBot="1" x14ac:dyDescent="0.35">
      <c r="B1" s="20" t="s">
        <v>3</v>
      </c>
      <c r="D1" s="20" t="s">
        <v>38</v>
      </c>
      <c r="F1" s="2" t="s">
        <v>45</v>
      </c>
      <c r="J1" s="2" t="s">
        <v>46</v>
      </c>
      <c r="M1" s="16"/>
      <c r="N1" s="16"/>
    </row>
    <row r="2" spans="2:14" x14ac:dyDescent="0.3">
      <c r="B2" s="21" t="s">
        <v>34</v>
      </c>
      <c r="C2" s="22" t="s">
        <v>35</v>
      </c>
      <c r="D2" s="23" t="s">
        <v>36</v>
      </c>
      <c r="F2" s="2" t="s">
        <v>12</v>
      </c>
      <c r="G2" s="18" t="s">
        <v>35</v>
      </c>
      <c r="H2" s="19" t="s">
        <v>36</v>
      </c>
      <c r="J2" s="15" t="s">
        <v>13</v>
      </c>
      <c r="K2" s="22" t="s">
        <v>35</v>
      </c>
      <c r="L2" s="23" t="s">
        <v>36</v>
      </c>
      <c r="M2" s="16"/>
      <c r="N2" s="16"/>
    </row>
    <row r="3" spans="2:14" x14ac:dyDescent="0.3">
      <c r="B3" s="6" t="s">
        <v>2</v>
      </c>
      <c r="C3" s="7">
        <v>3</v>
      </c>
      <c r="D3" s="8" t="s">
        <v>27</v>
      </c>
      <c r="F3" t="s">
        <v>2</v>
      </c>
      <c r="G3" s="4">
        <v>8</v>
      </c>
      <c r="H3" s="16" t="s">
        <v>27</v>
      </c>
      <c r="J3" s="6" t="s">
        <v>2</v>
      </c>
      <c r="K3" s="7">
        <v>8</v>
      </c>
      <c r="L3" s="8" t="s">
        <v>27</v>
      </c>
      <c r="M3" s="16"/>
      <c r="N3" s="16"/>
    </row>
    <row r="4" spans="2:14" x14ac:dyDescent="0.3">
      <c r="B4" s="6" t="s">
        <v>1</v>
      </c>
      <c r="C4" s="7">
        <f>C3-C5</f>
        <v>3</v>
      </c>
      <c r="D4" s="8" t="s">
        <v>28</v>
      </c>
      <c r="F4" t="s">
        <v>1</v>
      </c>
      <c r="G4" s="4">
        <f>G3-G5</f>
        <v>3</v>
      </c>
      <c r="H4" s="16" t="s">
        <v>28</v>
      </c>
      <c r="J4" s="6" t="s">
        <v>1</v>
      </c>
      <c r="K4" s="7">
        <f>K3-K5</f>
        <v>1</v>
      </c>
      <c r="L4" s="8" t="s">
        <v>28</v>
      </c>
      <c r="M4" s="16"/>
      <c r="N4" s="16"/>
    </row>
    <row r="5" spans="2:14" x14ac:dyDescent="0.3">
      <c r="B5" s="6" t="s">
        <v>14</v>
      </c>
      <c r="C5" s="7">
        <v>0</v>
      </c>
      <c r="D5" s="8" t="s">
        <v>29</v>
      </c>
      <c r="F5" t="s">
        <v>14</v>
      </c>
      <c r="G5" s="4">
        <v>5</v>
      </c>
      <c r="H5" s="16" t="s">
        <v>29</v>
      </c>
      <c r="J5" s="6" t="s">
        <v>14</v>
      </c>
      <c r="K5" s="7">
        <v>7</v>
      </c>
      <c r="L5" s="8" t="s">
        <v>29</v>
      </c>
      <c r="M5" s="16"/>
      <c r="N5" s="16"/>
    </row>
    <row r="6" spans="2:14" x14ac:dyDescent="0.3">
      <c r="B6" s="6" t="s">
        <v>39</v>
      </c>
      <c r="C6" s="7">
        <v>1.2</v>
      </c>
      <c r="D6" s="8" t="s">
        <v>31</v>
      </c>
      <c r="F6" t="s">
        <v>39</v>
      </c>
      <c r="G6" s="4">
        <v>1.2</v>
      </c>
      <c r="H6" s="16" t="s">
        <v>31</v>
      </c>
      <c r="J6" s="6" t="s">
        <v>39</v>
      </c>
      <c r="K6" s="7">
        <v>1.2</v>
      </c>
      <c r="L6" s="8" t="s">
        <v>31</v>
      </c>
      <c r="M6" s="16"/>
      <c r="N6" s="16"/>
    </row>
    <row r="7" spans="2:14" x14ac:dyDescent="0.3">
      <c r="B7" s="6" t="s">
        <v>4</v>
      </c>
      <c r="C7" s="7">
        <v>3</v>
      </c>
      <c r="D7" s="8" t="s">
        <v>30</v>
      </c>
      <c r="F7" t="s">
        <v>40</v>
      </c>
      <c r="G7" s="4">
        <v>3</v>
      </c>
      <c r="H7" s="16" t="s">
        <v>30</v>
      </c>
      <c r="J7" s="6" t="s">
        <v>4</v>
      </c>
      <c r="K7" s="7">
        <v>3</v>
      </c>
      <c r="L7" s="8" t="s">
        <v>30</v>
      </c>
      <c r="M7" s="16"/>
      <c r="N7" s="16"/>
    </row>
    <row r="8" spans="2:14" s="1" customFormat="1" x14ac:dyDescent="0.3">
      <c r="B8" s="9" t="s">
        <v>11</v>
      </c>
      <c r="C8" s="10"/>
      <c r="D8" s="11"/>
      <c r="F8" s="1" t="s">
        <v>11</v>
      </c>
      <c r="G8" s="5"/>
      <c r="H8" s="17"/>
      <c r="J8" s="9" t="s">
        <v>11</v>
      </c>
      <c r="K8" s="10"/>
      <c r="L8" s="11"/>
      <c r="M8" s="17"/>
      <c r="N8" s="17"/>
    </row>
    <row r="9" spans="2:14" x14ac:dyDescent="0.3">
      <c r="B9" s="6" t="s">
        <v>21</v>
      </c>
      <c r="C9" s="7">
        <f>MAX(C5,0)</f>
        <v>0</v>
      </c>
      <c r="D9" s="8" t="s">
        <v>32</v>
      </c>
      <c r="F9" t="s">
        <v>21</v>
      </c>
      <c r="G9" s="4">
        <f>MAX(G5,0)</f>
        <v>5</v>
      </c>
      <c r="H9" s="16" t="s">
        <v>32</v>
      </c>
      <c r="J9" s="6" t="s">
        <v>21</v>
      </c>
      <c r="K9" s="7">
        <f>MAX(K5,0)</f>
        <v>7</v>
      </c>
      <c r="L9" s="8" t="s">
        <v>32</v>
      </c>
      <c r="M9" s="16"/>
      <c r="N9" s="16"/>
    </row>
    <row r="10" spans="2:14" x14ac:dyDescent="0.3">
      <c r="B10" s="6" t="s">
        <v>22</v>
      </c>
      <c r="C10" s="7">
        <f>MIN(C5,0)</f>
        <v>0</v>
      </c>
      <c r="D10" s="8" t="s">
        <v>32</v>
      </c>
      <c r="F10" t="s">
        <v>22</v>
      </c>
      <c r="G10" s="4">
        <f>MIN(G5,0)</f>
        <v>0</v>
      </c>
      <c r="H10" s="16" t="s">
        <v>32</v>
      </c>
      <c r="J10" s="6" t="s">
        <v>22</v>
      </c>
      <c r="K10" s="7">
        <f>MIN(K5,0)</f>
        <v>0</v>
      </c>
      <c r="L10" s="8" t="s">
        <v>32</v>
      </c>
      <c r="M10" s="16"/>
      <c r="N10" s="16"/>
    </row>
    <row r="11" spans="2:14" x14ac:dyDescent="0.3">
      <c r="B11" s="6" t="s">
        <v>47</v>
      </c>
      <c r="C11" s="7">
        <f>IF(C3&gt;C4,C4,C3)</f>
        <v>3</v>
      </c>
      <c r="D11" s="8" t="s">
        <v>33</v>
      </c>
      <c r="F11" t="s">
        <v>47</v>
      </c>
      <c r="G11" s="4">
        <f>IF(G3&gt;G4,G4,G3)</f>
        <v>3</v>
      </c>
      <c r="H11" s="16" t="s">
        <v>33</v>
      </c>
      <c r="J11" s="6" t="s">
        <v>47</v>
      </c>
      <c r="K11" s="7">
        <f>IF(K3&gt;K4,K4,K3)</f>
        <v>1</v>
      </c>
      <c r="L11" s="8" t="s">
        <v>33</v>
      </c>
      <c r="M11" s="16"/>
    </row>
    <row r="12" spans="2:14" x14ac:dyDescent="0.3">
      <c r="B12" s="6" t="s">
        <v>41</v>
      </c>
      <c r="C12" s="7">
        <f>C6-MAX(-1*C5,0)</f>
        <v>1.2</v>
      </c>
      <c r="D12" s="8" t="s">
        <v>42</v>
      </c>
      <c r="F12" t="s">
        <v>41</v>
      </c>
      <c r="G12" s="7">
        <f>G6-MAX(-1*G5,0)</f>
        <v>1.2</v>
      </c>
      <c r="H12" s="35" t="s">
        <v>42</v>
      </c>
      <c r="J12" s="6" t="s">
        <v>41</v>
      </c>
      <c r="K12" s="7">
        <f>K6-MAX(-1*K5,0)</f>
        <v>1.2</v>
      </c>
      <c r="L12" s="8" t="s">
        <v>42</v>
      </c>
      <c r="M12" s="16"/>
    </row>
    <row r="13" spans="2:14" s="27" customFormat="1" x14ac:dyDescent="0.3">
      <c r="B13" s="24" t="s">
        <v>44</v>
      </c>
      <c r="C13" s="25">
        <f>MAX(C6-C14,0)</f>
        <v>1.2</v>
      </c>
      <c r="D13" s="26" t="s">
        <v>26</v>
      </c>
      <c r="F13" s="29" t="s">
        <v>44</v>
      </c>
      <c r="G13" s="28">
        <f>MAX(G6-G14,0)</f>
        <v>1.2</v>
      </c>
      <c r="H13" s="29" t="s">
        <v>26</v>
      </c>
      <c r="J13" s="24" t="s">
        <v>44</v>
      </c>
      <c r="K13" s="25">
        <f>MAX(K6-K14,0)</f>
        <v>0</v>
      </c>
      <c r="L13" s="26" t="s">
        <v>26</v>
      </c>
      <c r="M13" s="29"/>
    </row>
    <row r="14" spans="2:14" s="27" customFormat="1" x14ac:dyDescent="0.3">
      <c r="B14" s="24" t="s">
        <v>24</v>
      </c>
      <c r="C14" s="25">
        <f>C7-C4</f>
        <v>0</v>
      </c>
      <c r="D14" s="26" t="s">
        <v>25</v>
      </c>
      <c r="F14" s="27" t="s">
        <v>24</v>
      </c>
      <c r="G14" s="28">
        <f>G7-G4</f>
        <v>0</v>
      </c>
      <c r="H14" s="29" t="s">
        <v>25</v>
      </c>
      <c r="J14" s="24" t="s">
        <v>24</v>
      </c>
      <c r="K14" s="25">
        <f>K7-K4</f>
        <v>2</v>
      </c>
      <c r="L14" s="26" t="s">
        <v>25</v>
      </c>
      <c r="M14" s="29"/>
    </row>
    <row r="15" spans="2:14" s="27" customFormat="1" x14ac:dyDescent="0.3">
      <c r="B15" s="24" t="s">
        <v>37</v>
      </c>
      <c r="C15" s="25">
        <f>MIN(C7-C4,C6)</f>
        <v>0</v>
      </c>
      <c r="D15" s="26" t="s">
        <v>26</v>
      </c>
      <c r="F15" s="27" t="s">
        <v>37</v>
      </c>
      <c r="G15" s="28">
        <f>MIN(G7-G4,G6)</f>
        <v>0</v>
      </c>
      <c r="H15" s="29" t="s">
        <v>26</v>
      </c>
      <c r="J15" s="24" t="s">
        <v>37</v>
      </c>
      <c r="K15" s="25">
        <f>MIN(K7-K4,K6)</f>
        <v>1.2</v>
      </c>
      <c r="L15" s="26" t="s">
        <v>26</v>
      </c>
      <c r="M15" s="29"/>
    </row>
    <row r="16" spans="2:14" s="27" customFormat="1" x14ac:dyDescent="0.3">
      <c r="B16" s="30" t="s">
        <v>20</v>
      </c>
      <c r="C16" s="25"/>
      <c r="D16" s="26"/>
      <c r="F16" s="31" t="s">
        <v>20</v>
      </c>
      <c r="G16" s="28"/>
      <c r="H16" s="29"/>
      <c r="J16" s="30" t="s">
        <v>20</v>
      </c>
      <c r="K16" s="25"/>
      <c r="L16" s="26"/>
      <c r="M16" s="29"/>
    </row>
    <row r="17" spans="2:13" s="27" customFormat="1" x14ac:dyDescent="0.3">
      <c r="B17" s="24" t="s">
        <v>19</v>
      </c>
      <c r="C17" s="25">
        <f>IF(C18&lt;=0,0,C9+(C6-C10))</f>
        <v>0</v>
      </c>
      <c r="D17" s="26" t="s">
        <v>0</v>
      </c>
      <c r="F17" s="27" t="s">
        <v>19</v>
      </c>
      <c r="G17" s="25">
        <f>IF(G18&lt;=0,0,G9+(G6-G10))</f>
        <v>6.2</v>
      </c>
      <c r="H17" s="29" t="s">
        <v>0</v>
      </c>
      <c r="J17" s="24" t="s">
        <v>19</v>
      </c>
      <c r="K17" s="25">
        <f>IF(K18&lt;=0,0,K9+(K6-K10))</f>
        <v>8.1999999999999993</v>
      </c>
      <c r="L17" s="26" t="s">
        <v>0</v>
      </c>
      <c r="M17" s="29"/>
    </row>
    <row r="18" spans="2:13" s="27" customFormat="1" x14ac:dyDescent="0.3">
      <c r="B18" s="24" t="s">
        <v>23</v>
      </c>
      <c r="C18" s="25">
        <f>C9+C15</f>
        <v>0</v>
      </c>
      <c r="D18" s="26" t="s">
        <v>0</v>
      </c>
      <c r="F18" s="27" t="s">
        <v>23</v>
      </c>
      <c r="G18" s="28">
        <f>G9+G15</f>
        <v>5</v>
      </c>
      <c r="H18" s="29" t="s">
        <v>0</v>
      </c>
      <c r="J18" s="24" t="s">
        <v>23</v>
      </c>
      <c r="K18" s="25">
        <f>K9+K15</f>
        <v>8.1999999999999993</v>
      </c>
      <c r="L18" s="26" t="s">
        <v>0</v>
      </c>
      <c r="M18" s="29"/>
    </row>
    <row r="19" spans="2:13" s="27" customFormat="1" x14ac:dyDescent="0.3">
      <c r="B19" s="30" t="s">
        <v>6</v>
      </c>
      <c r="C19" s="25"/>
      <c r="D19" s="26"/>
      <c r="F19" s="31" t="s">
        <v>6</v>
      </c>
      <c r="G19" s="37"/>
      <c r="J19" s="30" t="s">
        <v>6</v>
      </c>
      <c r="K19" s="36"/>
      <c r="L19" s="26"/>
      <c r="M19" s="29"/>
    </row>
    <row r="20" spans="2:13" s="27" customFormat="1" x14ac:dyDescent="0.3">
      <c r="B20" s="24" t="s">
        <v>7</v>
      </c>
      <c r="C20" s="36">
        <v>100</v>
      </c>
      <c r="D20" s="26" t="s">
        <v>8</v>
      </c>
      <c r="F20" s="27" t="s">
        <v>7</v>
      </c>
      <c r="G20" s="37">
        <v>300</v>
      </c>
      <c r="H20" s="27" t="s">
        <v>8</v>
      </c>
      <c r="J20" s="24" t="s">
        <v>7</v>
      </c>
      <c r="K20" s="36">
        <v>1000</v>
      </c>
      <c r="L20" s="26" t="s">
        <v>8</v>
      </c>
      <c r="M20" s="29"/>
    </row>
    <row r="21" spans="2:13" s="27" customFormat="1" x14ac:dyDescent="0.3">
      <c r="B21" s="24" t="s">
        <v>9</v>
      </c>
      <c r="C21" s="36">
        <v>75</v>
      </c>
      <c r="D21" s="26" t="s">
        <v>8</v>
      </c>
      <c r="F21" s="27" t="s">
        <v>9</v>
      </c>
      <c r="G21" s="37">
        <v>75</v>
      </c>
      <c r="H21" s="27" t="s">
        <v>8</v>
      </c>
      <c r="J21" s="24" t="s">
        <v>9</v>
      </c>
      <c r="K21" s="36">
        <v>75</v>
      </c>
      <c r="L21" s="26" t="s">
        <v>8</v>
      </c>
      <c r="M21" s="29"/>
    </row>
    <row r="22" spans="2:13" s="31" customFormat="1" x14ac:dyDescent="0.3">
      <c r="B22" s="30" t="s">
        <v>5</v>
      </c>
      <c r="C22" s="32"/>
      <c r="D22" s="33"/>
      <c r="F22" s="31" t="s">
        <v>5</v>
      </c>
      <c r="G22" s="38"/>
      <c r="J22" s="30" t="s">
        <v>5</v>
      </c>
      <c r="K22" s="32"/>
      <c r="L22" s="33"/>
      <c r="M22" s="34"/>
    </row>
    <row r="23" spans="2:13" s="27" customFormat="1" x14ac:dyDescent="0.3">
      <c r="B23" s="24" t="s">
        <v>16</v>
      </c>
      <c r="C23" s="25">
        <f>C9*C20</f>
        <v>0</v>
      </c>
      <c r="D23" s="26"/>
      <c r="F23" s="27" t="s">
        <v>16</v>
      </c>
      <c r="G23" s="28">
        <f>G9*G20</f>
        <v>1500</v>
      </c>
      <c r="J23" s="24" t="s">
        <v>16</v>
      </c>
      <c r="K23" s="25">
        <f>K9*K20</f>
        <v>7000</v>
      </c>
      <c r="L23" s="26"/>
      <c r="M23" s="29"/>
    </row>
    <row r="24" spans="2:13" s="27" customFormat="1" x14ac:dyDescent="0.3">
      <c r="B24" s="24" t="s">
        <v>15</v>
      </c>
      <c r="C24" s="25">
        <f>C15*C20</f>
        <v>0</v>
      </c>
      <c r="D24" s="26"/>
      <c r="F24" s="27" t="s">
        <v>15</v>
      </c>
      <c r="G24" s="28">
        <f>G15*G20</f>
        <v>0</v>
      </c>
      <c r="J24" s="24" t="s">
        <v>15</v>
      </c>
      <c r="K24" s="25">
        <f>K15*K20</f>
        <v>1200</v>
      </c>
      <c r="L24" s="26"/>
      <c r="M24" s="29"/>
    </row>
    <row r="25" spans="2:13" s="27" customFormat="1" x14ac:dyDescent="0.3">
      <c r="B25" s="24" t="s">
        <v>43</v>
      </c>
      <c r="C25" s="25">
        <f>0*C13</f>
        <v>0</v>
      </c>
      <c r="D25" s="26"/>
      <c r="F25" s="27" t="s">
        <v>43</v>
      </c>
      <c r="G25" s="28">
        <f>0*G13</f>
        <v>0</v>
      </c>
      <c r="J25" s="24" t="s">
        <v>43</v>
      </c>
      <c r="K25" s="25">
        <f>0*K13</f>
        <v>0</v>
      </c>
      <c r="L25" s="26"/>
      <c r="M25" s="29"/>
    </row>
    <row r="26" spans="2:13" ht="15" thickBot="1" x14ac:dyDescent="0.35">
      <c r="B26" s="12" t="s">
        <v>10</v>
      </c>
      <c r="C26" s="13">
        <f>C10*C21</f>
        <v>0</v>
      </c>
      <c r="D26" s="14"/>
      <c r="F26" t="s">
        <v>10</v>
      </c>
      <c r="G26" s="4">
        <f>G10*G21</f>
        <v>0</v>
      </c>
      <c r="J26" s="12" t="s">
        <v>10</v>
      </c>
      <c r="K26" s="13">
        <f>K10*K21</f>
        <v>0</v>
      </c>
      <c r="L26" s="14"/>
      <c r="M26" s="16"/>
    </row>
    <row r="27" spans="2:13" x14ac:dyDescent="0.3">
      <c r="M27" s="16"/>
    </row>
    <row r="29" spans="2:13" x14ac:dyDescent="0.3">
      <c r="E29" t="s">
        <v>17</v>
      </c>
    </row>
    <row r="30" spans="2:13" x14ac:dyDescent="0.3">
      <c r="E30" t="s">
        <v>18</v>
      </c>
    </row>
    <row r="32" spans="2:13" ht="21" x14ac:dyDescent="0.4">
      <c r="E32" s="3" t="s">
        <v>48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 BASELINE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Levitt, Andrew C.</dc:creator>
  <cp:lastModifiedBy>Levitt, Andrew C.</cp:lastModifiedBy>
  <dcterms:created xsi:type="dcterms:W3CDTF">2018-02-06T17:06:04Z</dcterms:created>
  <dcterms:modified xsi:type="dcterms:W3CDTF">2018-02-28T15:01:33Z</dcterms:modified>
</cp:coreProperties>
</file>