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8050" windowHeight="12510" activeTab="1"/>
  </bookViews>
  <sheets>
    <sheet name="Transition Delta on Cost" sheetId="1" r:id="rId1"/>
    <sheet name="Transition Delta on Price" sheetId="2" r:id="rId2"/>
  </sheets>
  <calcPr calcId="145621"/>
</workbook>
</file>

<file path=xl/calcChain.xml><?xml version="1.0" encoding="utf-8"?>
<calcChain xmlns="http://schemas.openxmlformats.org/spreadsheetml/2006/main">
  <c r="I25" i="2" l="1"/>
  <c r="H25" i="2"/>
  <c r="G28" i="2"/>
  <c r="G29" i="2" l="1"/>
  <c r="I23" i="2"/>
  <c r="H23" i="2"/>
  <c r="G23" i="2"/>
  <c r="F23" i="2"/>
  <c r="E23" i="2"/>
  <c r="I21" i="2"/>
  <c r="H21" i="2"/>
  <c r="G15" i="2"/>
  <c r="F15" i="2"/>
  <c r="E15" i="2"/>
  <c r="D10" i="2"/>
  <c r="G8" i="2"/>
  <c r="G21" i="2" s="1"/>
  <c r="F8" i="2"/>
  <c r="F21" i="2" s="1"/>
  <c r="E8" i="2"/>
  <c r="E21" i="2" s="1"/>
  <c r="D8" i="2"/>
  <c r="D11" i="2" l="1"/>
  <c r="F24" i="2"/>
  <c r="G24" i="2"/>
  <c r="E24" i="2"/>
  <c r="G27" i="2" s="1"/>
  <c r="G30" i="2" s="1"/>
  <c r="G27" i="1"/>
  <c r="I21" i="1" l="1"/>
  <c r="H21" i="1"/>
  <c r="F23" i="1"/>
  <c r="G23" i="1"/>
  <c r="H23" i="1"/>
  <c r="I23" i="1"/>
  <c r="E23" i="1"/>
  <c r="E8" i="1"/>
  <c r="F8" i="1"/>
  <c r="G8" i="1"/>
  <c r="D8" i="1"/>
  <c r="D10" i="1"/>
  <c r="F15" i="1" l="1"/>
  <c r="G15" i="1"/>
  <c r="E15" i="1"/>
  <c r="H24" i="1" l="1"/>
  <c r="I24" i="1"/>
  <c r="D11" i="1"/>
  <c r="F21" i="1"/>
  <c r="F24" i="1" s="1"/>
  <c r="E21" i="1"/>
  <c r="E24" i="1" s="1"/>
  <c r="G21" i="1"/>
  <c r="G24" i="1" s="1"/>
  <c r="G26" i="1" l="1"/>
  <c r="G28" i="1" s="1"/>
</calcChain>
</file>

<file path=xl/sharedStrings.xml><?xml version="1.0" encoding="utf-8"?>
<sst xmlns="http://schemas.openxmlformats.org/spreadsheetml/2006/main" count="80" uniqueCount="38">
  <si>
    <t>CT1 and ST</t>
  </si>
  <si>
    <t>CT2</t>
  </si>
  <si>
    <t>CT1, CT2, and ST</t>
  </si>
  <si>
    <t>Gas Price</t>
  </si>
  <si>
    <t>$/MMBTU</t>
  </si>
  <si>
    <t>Heat Rate (BTU/kWH)</t>
  </si>
  <si>
    <t>&lt;-------------Transition---------------&gt;</t>
  </si>
  <si>
    <t>HE 6</t>
  </si>
  <si>
    <t>HE 7</t>
  </si>
  <si>
    <t>HE8</t>
  </si>
  <si>
    <t>HE9</t>
  </si>
  <si>
    <t>HE 10</t>
  </si>
  <si>
    <t>HE 11</t>
  </si>
  <si>
    <t>Gas Cost ($/HR)</t>
  </si>
  <si>
    <t>MWH Steam</t>
  </si>
  <si>
    <t>MWH CTs</t>
  </si>
  <si>
    <t>MWH CT1</t>
  </si>
  <si>
    <t>CT2 Startup Cost = $1000</t>
  </si>
  <si>
    <t xml:space="preserve">  CT2 Startup Cost        </t>
  </si>
  <si>
    <t>Total Transition Cost</t>
  </si>
  <si>
    <t>MWH CT2</t>
  </si>
  <si>
    <t xml:space="preserve">Transition From 1x1 to 2x1 </t>
  </si>
  <si>
    <t>Total Cost Offer ($/HR)</t>
  </si>
  <si>
    <t>Cost Offer ($/MWH)</t>
  </si>
  <si>
    <t>Cost Delta ($/HR)</t>
  </si>
  <si>
    <t>Total Transition Cost Delta</t>
  </si>
  <si>
    <t>Cost Delta = Difference between Gas Cost and</t>
  </si>
  <si>
    <t xml:space="preserve"> Total Cost Offer</t>
  </si>
  <si>
    <t>Price Delta = Difference between Gas Cost and</t>
  </si>
  <si>
    <t xml:space="preserve"> Total Price Offer</t>
  </si>
  <si>
    <t>Price Offer ($/MWH)</t>
  </si>
  <si>
    <t>Total Price Offer ($/HR)</t>
  </si>
  <si>
    <t>Total Transition Price Delta</t>
  </si>
  <si>
    <t>Price Margin ($/HR)</t>
  </si>
  <si>
    <t>Price Margin</t>
  </si>
  <si>
    <t>Price Delta During Transisiton ($/HR)</t>
  </si>
  <si>
    <t>Price Schedule</t>
  </si>
  <si>
    <t>Cost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</si>
</sst>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65" fontId="0" fillId="0" borderId="7" xfId="2" applyNumberFormat="1" applyFont="1" applyBorder="1"/>
    <xf numFmtId="0" fontId="0" fillId="0" borderId="28" xfId="0" applyBorder="1"/>
    <xf numFmtId="165" fontId="0" fillId="0" borderId="8" xfId="2" applyNumberFormat="1" applyFont="1" applyBorder="1"/>
    <xf numFmtId="0" fontId="0" fillId="3" borderId="31" xfId="0" applyFill="1" applyBorder="1"/>
    <xf numFmtId="0" fontId="0" fillId="3" borderId="9" xfId="0" applyFill="1" applyBorder="1"/>
    <xf numFmtId="165" fontId="0" fillId="3" borderId="10" xfId="0" applyNumberFormat="1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5" xfId="0" applyFill="1" applyBorder="1"/>
    <xf numFmtId="0" fontId="0" fillId="4" borderId="12" xfId="0" applyFill="1" applyBorder="1"/>
    <xf numFmtId="164" fontId="0" fillId="4" borderId="12" xfId="0" applyNumberFormat="1" applyFill="1" applyBorder="1"/>
    <xf numFmtId="0" fontId="0" fillId="4" borderId="19" xfId="0" applyFill="1" applyBorder="1"/>
    <xf numFmtId="164" fontId="0" fillId="4" borderId="13" xfId="1" applyNumberFormat="1" applyFont="1" applyFill="1" applyBorder="1"/>
    <xf numFmtId="0" fontId="0" fillId="4" borderId="9" xfId="0" applyFill="1" applyBorder="1"/>
    <xf numFmtId="0" fontId="0" fillId="5" borderId="14" xfId="0" applyFill="1" applyBorder="1"/>
    <xf numFmtId="0" fontId="0" fillId="5" borderId="7" xfId="0" applyFill="1" applyBorder="1"/>
    <xf numFmtId="0" fontId="0" fillId="5" borderId="24" xfId="0" applyFill="1" applyBorder="1"/>
    <xf numFmtId="0" fontId="0" fillId="5" borderId="25" xfId="0" applyFill="1" applyBorder="1"/>
    <xf numFmtId="164" fontId="0" fillId="5" borderId="15" xfId="1" applyNumberFormat="1" applyFont="1" applyFill="1" applyBorder="1"/>
    <xf numFmtId="164" fontId="0" fillId="5" borderId="8" xfId="1" applyNumberFormat="1" applyFont="1" applyFill="1" applyBorder="1"/>
    <xf numFmtId="164" fontId="0" fillId="5" borderId="33" xfId="1" applyNumberFormat="1" applyFont="1" applyFill="1" applyBorder="1"/>
    <xf numFmtId="164" fontId="0" fillId="5" borderId="32" xfId="1" applyNumberFormat="1" applyFont="1" applyFill="1" applyBorder="1"/>
    <xf numFmtId="0" fontId="0" fillId="6" borderId="26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27" xfId="0" applyFill="1" applyBorder="1"/>
    <xf numFmtId="0" fontId="0" fillId="6" borderId="22" xfId="0" applyFill="1" applyBorder="1"/>
    <xf numFmtId="0" fontId="0" fillId="6" borderId="25" xfId="0" applyFill="1" applyBorder="1"/>
    <xf numFmtId="164" fontId="0" fillId="6" borderId="28" xfId="1" applyNumberFormat="1" applyFont="1" applyFill="1" applyBorder="1"/>
    <xf numFmtId="164" fontId="0" fillId="6" borderId="5" xfId="1" applyNumberFormat="1" applyFont="1" applyFill="1" applyBorder="1"/>
    <xf numFmtId="164" fontId="0" fillId="6" borderId="8" xfId="1" applyNumberFormat="1" applyFont="1" applyFill="1" applyBorder="1"/>
    <xf numFmtId="164" fontId="0" fillId="6" borderId="29" xfId="1" applyNumberFormat="1" applyFont="1" applyFill="1" applyBorder="1"/>
    <xf numFmtId="164" fontId="0" fillId="6" borderId="12" xfId="1" applyNumberFormat="1" applyFont="1" applyFill="1" applyBorder="1"/>
    <xf numFmtId="0" fontId="0" fillId="6" borderId="28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30" xfId="0" applyFill="1" applyBorder="1"/>
    <xf numFmtId="164" fontId="0" fillId="6" borderId="9" xfId="1" applyNumberFormat="1" applyFont="1" applyFill="1" applyBorder="1"/>
    <xf numFmtId="164" fontId="0" fillId="6" borderId="10" xfId="1" applyNumberFormat="1" applyFont="1" applyFill="1" applyBorder="1"/>
    <xf numFmtId="164" fontId="0" fillId="6" borderId="28" xfId="0" applyNumberFormat="1" applyFill="1" applyBorder="1"/>
    <xf numFmtId="164" fontId="0" fillId="6" borderId="5" xfId="0" applyNumberFormat="1" applyFill="1" applyBorder="1"/>
    <xf numFmtId="164" fontId="0" fillId="6" borderId="8" xfId="0" applyNumberFormat="1" applyFill="1" applyBorder="1"/>
    <xf numFmtId="164" fontId="0" fillId="6" borderId="20" xfId="1" applyNumberFormat="1" applyFont="1" applyFill="1" applyBorder="1"/>
    <xf numFmtId="164" fontId="0" fillId="6" borderId="32" xfId="1" applyNumberFormat="1" applyFont="1" applyFill="1" applyBorder="1"/>
    <xf numFmtId="164" fontId="0" fillId="6" borderId="31" xfId="1" applyNumberFormat="1" applyFont="1" applyFill="1" applyBorder="1"/>
    <xf numFmtId="0" fontId="0" fillId="2" borderId="11" xfId="0" applyFill="1" applyBorder="1"/>
    <xf numFmtId="0" fontId="0" fillId="2" borderId="23" xfId="0" applyFill="1" applyBorder="1"/>
    <xf numFmtId="164" fontId="0" fillId="2" borderId="12" xfId="1" applyNumberFormat="1" applyFont="1" applyFill="1" applyBorder="1"/>
    <xf numFmtId="0" fontId="0" fillId="2" borderId="21" xfId="0" applyFill="1" applyBorder="1"/>
    <xf numFmtId="0" fontId="0" fillId="4" borderId="0" xfId="0" applyFill="1" applyBorder="1"/>
    <xf numFmtId="164" fontId="0" fillId="4" borderId="0" xfId="1" applyNumberFormat="1" applyFont="1" applyFill="1" applyBorder="1"/>
    <xf numFmtId="0" fontId="0" fillId="4" borderId="0" xfId="0" applyFill="1"/>
    <xf numFmtId="0" fontId="0" fillId="5" borderId="15" xfId="1" applyNumberFormat="1" applyFont="1" applyFill="1" applyBorder="1"/>
    <xf numFmtId="0" fontId="0" fillId="5" borderId="32" xfId="1" applyNumberFormat="1" applyFont="1" applyFill="1" applyBorder="1"/>
    <xf numFmtId="2" fontId="0" fillId="6" borderId="28" xfId="0" applyNumberFormat="1" applyFill="1" applyBorder="1"/>
    <xf numFmtId="2" fontId="0" fillId="6" borderId="5" xfId="0" applyNumberFormat="1" applyFill="1" applyBorder="1"/>
    <xf numFmtId="2" fontId="0" fillId="6" borderId="8" xfId="0" applyNumberFormat="1" applyFill="1" applyBorder="1"/>
    <xf numFmtId="2" fontId="0" fillId="5" borderId="15" xfId="0" applyNumberFormat="1" applyFill="1" applyBorder="1"/>
    <xf numFmtId="2" fontId="0" fillId="5" borderId="8" xfId="0" applyNumberFormat="1" applyFill="1" applyBorder="1"/>
    <xf numFmtId="2" fontId="0" fillId="2" borderId="12" xfId="0" applyNumberFormat="1" applyFill="1" applyBorder="1"/>
    <xf numFmtId="0" fontId="0" fillId="2" borderId="11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4" borderId="38" xfId="0" applyFill="1" applyBorder="1"/>
    <xf numFmtId="164" fontId="0" fillId="4" borderId="39" xfId="1" applyNumberFormat="1" applyFont="1" applyFill="1" applyBorder="1"/>
    <xf numFmtId="164" fontId="0" fillId="6" borderId="40" xfId="1" applyNumberFormat="1" applyFont="1" applyFill="1" applyBorder="1"/>
    <xf numFmtId="164" fontId="0" fillId="6" borderId="41" xfId="1" applyNumberFormat="1" applyFont="1" applyFill="1" applyBorder="1"/>
    <xf numFmtId="164" fontId="0" fillId="6" borderId="42" xfId="1" applyNumberFormat="1" applyFont="1" applyFill="1" applyBorder="1"/>
    <xf numFmtId="164" fontId="0" fillId="5" borderId="44" xfId="1" applyNumberFormat="1" applyFont="1" applyFill="1" applyBorder="1"/>
    <xf numFmtId="164" fontId="0" fillId="5" borderId="45" xfId="1" applyNumberFormat="1" applyFont="1" applyFill="1" applyBorder="1"/>
    <xf numFmtId="0" fontId="0" fillId="4" borderId="13" xfId="0" applyFill="1" applyBorder="1"/>
    <xf numFmtId="164" fontId="0" fillId="5" borderId="46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3" borderId="4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7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showGridLines="0" zoomScale="170" zoomScaleNormal="170" workbookViewId="0"/>
  </sheetViews>
  <sheetFormatPr defaultRowHeight="15" x14ac:dyDescent="0.25"/>
  <cols>
    <col min="1" max="1" width="1.42578125" customWidth="1"/>
    <col min="2" max="2" width="10.28515625" bestFit="1" customWidth="1"/>
    <col min="3" max="3" width="28.85546875" customWidth="1"/>
    <col min="4" max="9" width="12" customWidth="1"/>
    <col min="10" max="10" width="9.140625" customWidth="1"/>
    <col min="12" max="12" width="9.7109375" bestFit="1" customWidth="1"/>
    <col min="13" max="13" width="13.28515625" bestFit="1" customWidth="1"/>
  </cols>
  <sheetData>
    <row r="1" spans="2:12" ht="7.5" customHeight="1" thickBot="1" x14ac:dyDescent="0.3"/>
    <row r="2" spans="2:12" ht="15.75" thickBot="1" x14ac:dyDescent="0.3">
      <c r="B2" s="106" t="s">
        <v>21</v>
      </c>
      <c r="C2" s="107"/>
      <c r="G2" s="89" t="s">
        <v>3</v>
      </c>
      <c r="H2" s="90"/>
    </row>
    <row r="3" spans="2:12" ht="15.75" thickBot="1" x14ac:dyDescent="0.3">
      <c r="B3" s="106" t="s">
        <v>37</v>
      </c>
      <c r="C3" s="107"/>
      <c r="G3" s="7">
        <v>2.5</v>
      </c>
      <c r="H3" s="6" t="s">
        <v>4</v>
      </c>
    </row>
    <row r="4" spans="2:12" ht="15.75" thickBot="1" x14ac:dyDescent="0.3"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2:12" x14ac:dyDescent="0.25">
      <c r="B5" s="93" t="s">
        <v>0</v>
      </c>
      <c r="C5" s="17" t="s">
        <v>16</v>
      </c>
      <c r="D5" s="75">
        <v>100</v>
      </c>
      <c r="E5" s="35">
        <v>100</v>
      </c>
      <c r="F5" s="36">
        <v>100</v>
      </c>
      <c r="G5" s="37">
        <v>100</v>
      </c>
      <c r="H5" s="64"/>
      <c r="I5" s="64"/>
      <c r="J5" s="3"/>
    </row>
    <row r="6" spans="2:12" x14ac:dyDescent="0.25">
      <c r="B6" s="94"/>
      <c r="C6" s="19" t="s">
        <v>14</v>
      </c>
      <c r="D6" s="76">
        <v>50</v>
      </c>
      <c r="E6" s="38">
        <v>50</v>
      </c>
      <c r="F6" s="39">
        <v>50</v>
      </c>
      <c r="G6" s="40">
        <v>50</v>
      </c>
      <c r="H6" s="64"/>
      <c r="I6" s="64"/>
      <c r="J6" s="3"/>
    </row>
    <row r="7" spans="2:12" x14ac:dyDescent="0.25">
      <c r="B7" s="94"/>
      <c r="C7" s="21" t="s">
        <v>5</v>
      </c>
      <c r="D7" s="77">
        <v>8000</v>
      </c>
      <c r="E7" s="41">
        <v>8000</v>
      </c>
      <c r="F7" s="42">
        <v>8000</v>
      </c>
      <c r="G7" s="43">
        <v>8000</v>
      </c>
      <c r="H7" s="65"/>
      <c r="I7" s="65"/>
      <c r="J7" s="4"/>
    </row>
    <row r="8" spans="2:12" x14ac:dyDescent="0.25">
      <c r="B8" s="94"/>
      <c r="C8" s="21" t="s">
        <v>13</v>
      </c>
      <c r="D8" s="77">
        <f>D7*(D5+D6)*1000*$G$3/1000000</f>
        <v>3000</v>
      </c>
      <c r="E8" s="44">
        <f>E7*(E5+E6)*1000*$G$3/1000000</f>
        <v>3000</v>
      </c>
      <c r="F8" s="45">
        <f>F7*(F5+F6)*1000*$G$3/1000000</f>
        <v>3000</v>
      </c>
      <c r="G8" s="43">
        <f>G7*(G5+G6)*1000*$G$3/1000000</f>
        <v>3000</v>
      </c>
      <c r="H8" s="65"/>
      <c r="I8" s="65"/>
      <c r="J8" s="4"/>
    </row>
    <row r="9" spans="2:12" x14ac:dyDescent="0.25">
      <c r="B9" s="94"/>
      <c r="C9" s="21" t="s">
        <v>23</v>
      </c>
      <c r="D9" s="78">
        <v>20</v>
      </c>
      <c r="E9" s="46"/>
      <c r="F9" s="47"/>
      <c r="G9" s="48"/>
      <c r="H9" s="64"/>
      <c r="I9" s="66"/>
    </row>
    <row r="10" spans="2:12" x14ac:dyDescent="0.25">
      <c r="B10" s="94"/>
      <c r="C10" s="21" t="s">
        <v>22</v>
      </c>
      <c r="D10" s="77">
        <f>D9*(D5+D6)</f>
        <v>3000</v>
      </c>
      <c r="E10" s="41"/>
      <c r="F10" s="42"/>
      <c r="G10" s="43"/>
      <c r="H10" s="65"/>
      <c r="I10" s="66"/>
    </row>
    <row r="11" spans="2:12" ht="15.75" thickBot="1" x14ac:dyDescent="0.3">
      <c r="B11" s="95"/>
      <c r="C11" s="24" t="s">
        <v>24</v>
      </c>
      <c r="D11" s="79">
        <f>D10-D8</f>
        <v>0</v>
      </c>
      <c r="E11" s="49"/>
      <c r="F11" s="50"/>
      <c r="G11" s="51"/>
      <c r="H11" s="65"/>
      <c r="I11" s="65"/>
      <c r="J11" s="4"/>
      <c r="K11" s="3"/>
      <c r="L11" s="3"/>
    </row>
    <row r="12" spans="2:12" ht="15.75" thickBot="1" x14ac:dyDescent="0.3">
      <c r="E12" s="103" t="s">
        <v>6</v>
      </c>
      <c r="F12" s="104"/>
      <c r="G12" s="105"/>
      <c r="H12" s="66"/>
      <c r="I12" s="66"/>
    </row>
    <row r="13" spans="2:12" x14ac:dyDescent="0.25">
      <c r="B13" s="96" t="s">
        <v>1</v>
      </c>
      <c r="C13" s="17" t="s">
        <v>20</v>
      </c>
      <c r="D13" s="17"/>
      <c r="E13" s="36">
        <v>10</v>
      </c>
      <c r="F13" s="36">
        <v>10</v>
      </c>
      <c r="G13" s="37">
        <v>50</v>
      </c>
      <c r="H13" s="64"/>
      <c r="I13" s="64"/>
      <c r="J13" s="3"/>
    </row>
    <row r="14" spans="2:12" x14ac:dyDescent="0.25">
      <c r="B14" s="97"/>
      <c r="C14" s="21" t="s">
        <v>5</v>
      </c>
      <c r="D14" s="21"/>
      <c r="E14" s="42">
        <v>12000</v>
      </c>
      <c r="F14" s="42">
        <v>12000</v>
      </c>
      <c r="G14" s="43">
        <v>12000</v>
      </c>
      <c r="H14" s="65"/>
      <c r="I14" s="65"/>
      <c r="J14" s="4"/>
    </row>
    <row r="15" spans="2:12" x14ac:dyDescent="0.25">
      <c r="B15" s="97"/>
      <c r="C15" s="21" t="s">
        <v>13</v>
      </c>
      <c r="D15" s="21"/>
      <c r="E15" s="42">
        <f>E14*E13*1000*$G$3/1000000</f>
        <v>300</v>
      </c>
      <c r="F15" s="42">
        <f>F14*F13*1000*$G$3/1000000</f>
        <v>300</v>
      </c>
      <c r="G15" s="43">
        <f>G14*G13*1000*$G$3/1000000</f>
        <v>1500</v>
      </c>
      <c r="H15" s="65"/>
      <c r="I15" s="65"/>
      <c r="J15" s="4"/>
    </row>
    <row r="16" spans="2:12" ht="15.75" thickBot="1" x14ac:dyDescent="0.3">
      <c r="B16" s="98"/>
      <c r="C16" s="26" t="s">
        <v>17</v>
      </c>
      <c r="D16" s="26"/>
      <c r="E16" s="52"/>
      <c r="F16" s="52"/>
      <c r="G16" s="53"/>
      <c r="H16" s="65"/>
      <c r="I16" s="65"/>
      <c r="J16" s="4"/>
    </row>
    <row r="17" spans="2:13" ht="15.75" thickBot="1" x14ac:dyDescent="0.3">
      <c r="B17" s="9"/>
      <c r="C17" s="10"/>
      <c r="D17" s="3"/>
      <c r="E17" s="103" t="s">
        <v>6</v>
      </c>
      <c r="F17" s="104"/>
      <c r="G17" s="105"/>
      <c r="H17" s="65"/>
      <c r="I17" s="65"/>
      <c r="J17" s="4"/>
    </row>
    <row r="18" spans="2:13" ht="15" customHeight="1" x14ac:dyDescent="0.25">
      <c r="B18" s="99" t="s">
        <v>2</v>
      </c>
      <c r="C18" s="17" t="s">
        <v>15</v>
      </c>
      <c r="D18" s="18"/>
      <c r="E18" s="35">
        <v>110</v>
      </c>
      <c r="F18" s="36">
        <v>110</v>
      </c>
      <c r="G18" s="37">
        <v>150</v>
      </c>
      <c r="H18" s="27">
        <v>200</v>
      </c>
      <c r="I18" s="28">
        <v>200</v>
      </c>
      <c r="J18" s="3"/>
    </row>
    <row r="19" spans="2:13" ht="15" customHeight="1" x14ac:dyDescent="0.25">
      <c r="B19" s="100"/>
      <c r="C19" s="19" t="s">
        <v>14</v>
      </c>
      <c r="D19" s="20"/>
      <c r="E19" s="38">
        <v>50</v>
      </c>
      <c r="F19" s="39">
        <v>50</v>
      </c>
      <c r="G19" s="40">
        <v>50</v>
      </c>
      <c r="H19" s="29">
        <v>100</v>
      </c>
      <c r="I19" s="30">
        <v>100</v>
      </c>
      <c r="J19" s="3"/>
    </row>
    <row r="20" spans="2:13" x14ac:dyDescent="0.25">
      <c r="B20" s="100"/>
      <c r="C20" s="21" t="s">
        <v>5</v>
      </c>
      <c r="D20" s="22"/>
      <c r="E20" s="46"/>
      <c r="F20" s="47"/>
      <c r="G20" s="48"/>
      <c r="H20" s="31">
        <v>7000</v>
      </c>
      <c r="I20" s="32">
        <v>7000</v>
      </c>
      <c r="J20" s="4"/>
    </row>
    <row r="21" spans="2:13" x14ac:dyDescent="0.25">
      <c r="B21" s="100"/>
      <c r="C21" s="21" t="s">
        <v>13</v>
      </c>
      <c r="D21" s="22"/>
      <c r="E21" s="54">
        <f>E8+E15</f>
        <v>3300</v>
      </c>
      <c r="F21" s="55">
        <f>F8+F15</f>
        <v>3300</v>
      </c>
      <c r="G21" s="56">
        <f>G8+G15</f>
        <v>4500</v>
      </c>
      <c r="H21" s="31">
        <f>H20*(H18+H19)*1000*$G$3/1000000</f>
        <v>5250</v>
      </c>
      <c r="I21" s="33">
        <f>I20*(I18+I19)*1000*$G$3/1000000</f>
        <v>5250</v>
      </c>
      <c r="J21" s="5"/>
    </row>
    <row r="22" spans="2:13" x14ac:dyDescent="0.25">
      <c r="B22" s="100"/>
      <c r="C22" s="21" t="s">
        <v>23</v>
      </c>
      <c r="D22" s="22"/>
      <c r="E22" s="69">
        <v>17.5</v>
      </c>
      <c r="F22" s="70">
        <v>17.5</v>
      </c>
      <c r="G22" s="71">
        <v>17.5</v>
      </c>
      <c r="H22" s="72">
        <v>17.5</v>
      </c>
      <c r="I22" s="73">
        <v>17.5</v>
      </c>
      <c r="J22" s="3"/>
    </row>
    <row r="23" spans="2:13" x14ac:dyDescent="0.25">
      <c r="B23" s="100"/>
      <c r="C23" s="21" t="s">
        <v>22</v>
      </c>
      <c r="D23" s="23"/>
      <c r="E23" s="41">
        <f>E22*(E18+E19)</f>
        <v>2800</v>
      </c>
      <c r="F23" s="57">
        <f t="shared" ref="F23:I23" si="0">F22*(F18+F19)</f>
        <v>2800</v>
      </c>
      <c r="G23" s="58">
        <f t="shared" si="0"/>
        <v>3500</v>
      </c>
      <c r="H23" s="31">
        <f t="shared" si="0"/>
        <v>5250</v>
      </c>
      <c r="I23" s="34">
        <f t="shared" si="0"/>
        <v>5250</v>
      </c>
      <c r="J23" s="3"/>
    </row>
    <row r="24" spans="2:13" ht="15.75" thickBot="1" x14ac:dyDescent="0.3">
      <c r="B24" s="101"/>
      <c r="C24" s="24" t="s">
        <v>24</v>
      </c>
      <c r="D24" s="25"/>
      <c r="E24" s="59">
        <f>E23-E21</f>
        <v>-500</v>
      </c>
      <c r="F24" s="52">
        <f t="shared" ref="F24:I24" si="1">F23-F21</f>
        <v>-500</v>
      </c>
      <c r="G24" s="53">
        <f t="shared" si="1"/>
        <v>-1000</v>
      </c>
      <c r="H24" s="67">
        <f t="shared" si="1"/>
        <v>0</v>
      </c>
      <c r="I24" s="68">
        <f t="shared" si="1"/>
        <v>0</v>
      </c>
      <c r="J24" s="3"/>
      <c r="M24" s="2"/>
    </row>
    <row r="25" spans="2:13" ht="15.75" thickBot="1" x14ac:dyDescent="0.3">
      <c r="E25" s="102" t="s">
        <v>6</v>
      </c>
      <c r="F25" s="102"/>
      <c r="G25" s="102"/>
    </row>
    <row r="26" spans="2:13" x14ac:dyDescent="0.25">
      <c r="B26" t="s">
        <v>26</v>
      </c>
      <c r="E26" s="91" t="s">
        <v>25</v>
      </c>
      <c r="F26" s="92"/>
      <c r="G26" s="11">
        <f>SUM(E24:G24)*-1</f>
        <v>2000</v>
      </c>
    </row>
    <row r="27" spans="2:13" x14ac:dyDescent="0.25">
      <c r="C27" t="s">
        <v>27</v>
      </c>
      <c r="E27" s="12" t="s">
        <v>18</v>
      </c>
      <c r="F27" s="8"/>
      <c r="G27" s="13">
        <f>1000</f>
        <v>1000</v>
      </c>
    </row>
    <row r="28" spans="2:13" ht="15.75" thickBot="1" x14ac:dyDescent="0.3">
      <c r="E28" s="14" t="s">
        <v>19</v>
      </c>
      <c r="F28" s="15"/>
      <c r="G28" s="16">
        <f>G27+G26</f>
        <v>3000</v>
      </c>
    </row>
    <row r="31" spans="2:13" x14ac:dyDescent="0.25">
      <c r="E31" s="3"/>
    </row>
    <row r="32" spans="2:13" x14ac:dyDescent="0.25">
      <c r="E32" s="3"/>
    </row>
  </sheetData>
  <mergeCells count="10">
    <mergeCell ref="G2:H2"/>
    <mergeCell ref="E26:F26"/>
    <mergeCell ref="B5:B11"/>
    <mergeCell ref="B13:B16"/>
    <mergeCell ref="B18:B24"/>
    <mergeCell ref="E25:G25"/>
    <mergeCell ref="E12:G12"/>
    <mergeCell ref="E17:G17"/>
    <mergeCell ref="B3:C3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showGridLines="0" tabSelected="1" zoomScale="170" zoomScaleNormal="170" workbookViewId="0"/>
  </sheetViews>
  <sheetFormatPr defaultRowHeight="15" x14ac:dyDescent="0.25"/>
  <cols>
    <col min="1" max="1" width="1.42578125" customWidth="1"/>
    <col min="2" max="2" width="10.28515625" bestFit="1" customWidth="1"/>
    <col min="3" max="3" width="34" bestFit="1" customWidth="1"/>
    <col min="4" max="9" width="12" customWidth="1"/>
    <col min="10" max="10" width="9.140625" customWidth="1"/>
    <col min="12" max="12" width="9.7109375" bestFit="1" customWidth="1"/>
    <col min="13" max="13" width="13.28515625" bestFit="1" customWidth="1"/>
  </cols>
  <sheetData>
    <row r="1" spans="2:12" ht="7.5" customHeight="1" thickBot="1" x14ac:dyDescent="0.3"/>
    <row r="2" spans="2:12" ht="15.75" thickBot="1" x14ac:dyDescent="0.3">
      <c r="B2" s="106" t="s">
        <v>21</v>
      </c>
      <c r="C2" s="107"/>
      <c r="G2" s="89" t="s">
        <v>3</v>
      </c>
      <c r="H2" s="90"/>
    </row>
    <row r="3" spans="2:12" ht="15.75" thickBot="1" x14ac:dyDescent="0.3">
      <c r="B3" s="106" t="s">
        <v>36</v>
      </c>
      <c r="C3" s="107"/>
      <c r="G3" s="7">
        <v>2.5</v>
      </c>
      <c r="H3" s="6" t="s">
        <v>4</v>
      </c>
    </row>
    <row r="4" spans="2:12" ht="15.75" thickBot="1" x14ac:dyDescent="0.3"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2:12" x14ac:dyDescent="0.25">
      <c r="B5" s="93" t="s">
        <v>0</v>
      </c>
      <c r="C5" s="17" t="s">
        <v>16</v>
      </c>
      <c r="D5" s="60">
        <v>100</v>
      </c>
      <c r="E5" s="35">
        <v>100</v>
      </c>
      <c r="F5" s="36">
        <v>100</v>
      </c>
      <c r="G5" s="37">
        <v>100</v>
      </c>
      <c r="H5" s="64"/>
      <c r="I5" s="64"/>
      <c r="J5" s="3"/>
    </row>
    <row r="6" spans="2:12" x14ac:dyDescent="0.25">
      <c r="B6" s="94"/>
      <c r="C6" s="19" t="s">
        <v>14</v>
      </c>
      <c r="D6" s="61">
        <v>50</v>
      </c>
      <c r="E6" s="38">
        <v>50</v>
      </c>
      <c r="F6" s="39">
        <v>50</v>
      </c>
      <c r="G6" s="40">
        <v>50</v>
      </c>
      <c r="H6" s="64"/>
      <c r="I6" s="64"/>
      <c r="J6" s="3"/>
    </row>
    <row r="7" spans="2:12" x14ac:dyDescent="0.25">
      <c r="B7" s="94"/>
      <c r="C7" s="21" t="s">
        <v>5</v>
      </c>
      <c r="D7" s="62">
        <v>8000</v>
      </c>
      <c r="E7" s="41">
        <v>8000</v>
      </c>
      <c r="F7" s="42">
        <v>8000</v>
      </c>
      <c r="G7" s="43">
        <v>8000</v>
      </c>
      <c r="H7" s="65"/>
      <c r="I7" s="65"/>
      <c r="J7" s="4"/>
    </row>
    <row r="8" spans="2:12" x14ac:dyDescent="0.25">
      <c r="B8" s="94"/>
      <c r="C8" s="21" t="s">
        <v>13</v>
      </c>
      <c r="D8" s="62">
        <f>D7*(D5+D6)*1000*$G$3/1000000</f>
        <v>3000</v>
      </c>
      <c r="E8" s="44">
        <f>E7*(E5+E6)*1000*$G$3/1000000</f>
        <v>3000</v>
      </c>
      <c r="F8" s="45">
        <f>F7*(F5+F6)*1000*$G$3/1000000</f>
        <v>3000</v>
      </c>
      <c r="G8" s="43">
        <f>G7*(G5+G6)*1000*$G$3/1000000</f>
        <v>3000</v>
      </c>
      <c r="H8" s="65"/>
      <c r="I8" s="65"/>
      <c r="J8" s="4"/>
    </row>
    <row r="9" spans="2:12" x14ac:dyDescent="0.25">
      <c r="B9" s="94"/>
      <c r="C9" s="21" t="s">
        <v>30</v>
      </c>
      <c r="D9" s="74">
        <v>25</v>
      </c>
      <c r="E9" s="46"/>
      <c r="F9" s="47"/>
      <c r="G9" s="48"/>
      <c r="H9" s="64"/>
      <c r="I9" s="66"/>
    </row>
    <row r="10" spans="2:12" x14ac:dyDescent="0.25">
      <c r="B10" s="94"/>
      <c r="C10" s="21" t="s">
        <v>31</v>
      </c>
      <c r="D10" s="62">
        <f>D9*(D5+D6)</f>
        <v>3750</v>
      </c>
      <c r="E10" s="41"/>
      <c r="F10" s="42"/>
      <c r="G10" s="43"/>
      <c r="H10" s="65"/>
      <c r="I10" s="66"/>
    </row>
    <row r="11" spans="2:12" ht="15.75" thickBot="1" x14ac:dyDescent="0.3">
      <c r="B11" s="95"/>
      <c r="C11" s="24" t="s">
        <v>33</v>
      </c>
      <c r="D11" s="63">
        <f>D10-D8</f>
        <v>750</v>
      </c>
      <c r="E11" s="49"/>
      <c r="F11" s="50"/>
      <c r="G11" s="51"/>
      <c r="H11" s="65"/>
      <c r="I11" s="65"/>
      <c r="J11" s="4"/>
      <c r="K11" s="3"/>
      <c r="L11" s="3"/>
    </row>
    <row r="12" spans="2:12" ht="15.75" thickBot="1" x14ac:dyDescent="0.3">
      <c r="E12" s="103" t="s">
        <v>6</v>
      </c>
      <c r="F12" s="104"/>
      <c r="G12" s="105"/>
      <c r="H12" s="66"/>
      <c r="I12" s="66"/>
    </row>
    <row r="13" spans="2:12" x14ac:dyDescent="0.25">
      <c r="B13" s="96" t="s">
        <v>1</v>
      </c>
      <c r="C13" s="17" t="s">
        <v>20</v>
      </c>
      <c r="D13" s="18"/>
      <c r="E13" s="35">
        <v>10</v>
      </c>
      <c r="F13" s="36">
        <v>10</v>
      </c>
      <c r="G13" s="37">
        <v>50</v>
      </c>
      <c r="H13" s="64"/>
      <c r="I13" s="64"/>
      <c r="J13" s="3"/>
    </row>
    <row r="14" spans="2:12" x14ac:dyDescent="0.25">
      <c r="B14" s="97"/>
      <c r="C14" s="21" t="s">
        <v>5</v>
      </c>
      <c r="D14" s="22"/>
      <c r="E14" s="41">
        <v>12000</v>
      </c>
      <c r="F14" s="42">
        <v>12000</v>
      </c>
      <c r="G14" s="43">
        <v>12000</v>
      </c>
      <c r="H14" s="65"/>
      <c r="I14" s="65"/>
      <c r="J14" s="4"/>
    </row>
    <row r="15" spans="2:12" x14ac:dyDescent="0.25">
      <c r="B15" s="97"/>
      <c r="C15" s="21" t="s">
        <v>13</v>
      </c>
      <c r="D15" s="22"/>
      <c r="E15" s="41">
        <f>E14*E13*1000*$G$3/1000000</f>
        <v>300</v>
      </c>
      <c r="F15" s="42">
        <f>F14*F13*1000*$G$3/1000000</f>
        <v>300</v>
      </c>
      <c r="G15" s="43">
        <f>G14*G13*1000*$G$3/1000000</f>
        <v>1500</v>
      </c>
      <c r="H15" s="65"/>
      <c r="I15" s="65"/>
      <c r="J15" s="4"/>
    </row>
    <row r="16" spans="2:12" ht="15.75" thickBot="1" x14ac:dyDescent="0.3">
      <c r="B16" s="98"/>
      <c r="C16" s="26" t="s">
        <v>17</v>
      </c>
      <c r="D16" s="87"/>
      <c r="E16" s="59"/>
      <c r="F16" s="52"/>
      <c r="G16" s="53"/>
      <c r="H16" s="65"/>
      <c r="I16" s="65"/>
      <c r="J16" s="4"/>
    </row>
    <row r="17" spans="2:13" ht="15.75" thickBot="1" x14ac:dyDescent="0.3">
      <c r="B17" s="9"/>
      <c r="C17" s="10"/>
      <c r="D17" s="3"/>
      <c r="E17" s="103" t="s">
        <v>6</v>
      </c>
      <c r="F17" s="104"/>
      <c r="G17" s="105"/>
      <c r="H17" s="65"/>
      <c r="I17" s="65"/>
      <c r="J17" s="4"/>
    </row>
    <row r="18" spans="2:13" ht="15" customHeight="1" x14ac:dyDescent="0.25">
      <c r="B18" s="99" t="s">
        <v>2</v>
      </c>
      <c r="C18" s="17" t="s">
        <v>15</v>
      </c>
      <c r="D18" s="18"/>
      <c r="E18" s="35">
        <v>110</v>
      </c>
      <c r="F18" s="36">
        <v>110</v>
      </c>
      <c r="G18" s="37">
        <v>150</v>
      </c>
      <c r="H18" s="27">
        <v>200</v>
      </c>
      <c r="I18" s="28">
        <v>200</v>
      </c>
      <c r="J18" s="3"/>
    </row>
    <row r="19" spans="2:13" ht="15" customHeight="1" x14ac:dyDescent="0.25">
      <c r="B19" s="100"/>
      <c r="C19" s="19" t="s">
        <v>14</v>
      </c>
      <c r="D19" s="20"/>
      <c r="E19" s="38">
        <v>50</v>
      </c>
      <c r="F19" s="39">
        <v>50</v>
      </c>
      <c r="G19" s="40">
        <v>50</v>
      </c>
      <c r="H19" s="29">
        <v>100</v>
      </c>
      <c r="I19" s="30">
        <v>100</v>
      </c>
      <c r="J19" s="3"/>
    </row>
    <row r="20" spans="2:13" x14ac:dyDescent="0.25">
      <c r="B20" s="100"/>
      <c r="C20" s="21" t="s">
        <v>5</v>
      </c>
      <c r="D20" s="22"/>
      <c r="E20" s="46"/>
      <c r="F20" s="47"/>
      <c r="G20" s="48"/>
      <c r="H20" s="31">
        <v>7000</v>
      </c>
      <c r="I20" s="32">
        <v>7000</v>
      </c>
      <c r="J20" s="4"/>
    </row>
    <row r="21" spans="2:13" x14ac:dyDescent="0.25">
      <c r="B21" s="100"/>
      <c r="C21" s="21" t="s">
        <v>13</v>
      </c>
      <c r="D21" s="22"/>
      <c r="E21" s="54">
        <f>E8+E15</f>
        <v>3300</v>
      </c>
      <c r="F21" s="55">
        <f>F8+F15</f>
        <v>3300</v>
      </c>
      <c r="G21" s="56">
        <f>G8+G15</f>
        <v>4500</v>
      </c>
      <c r="H21" s="31">
        <f>H20*(H18+H19)*1000*$G$3/1000000</f>
        <v>5250</v>
      </c>
      <c r="I21" s="33">
        <f>I20*(I18+I19)*1000*$G$3/1000000</f>
        <v>5250</v>
      </c>
      <c r="J21" s="5"/>
    </row>
    <row r="22" spans="2:13" x14ac:dyDescent="0.25">
      <c r="B22" s="100"/>
      <c r="C22" s="21" t="s">
        <v>30</v>
      </c>
      <c r="D22" s="22"/>
      <c r="E22" s="69">
        <v>20</v>
      </c>
      <c r="F22" s="70">
        <v>20</v>
      </c>
      <c r="G22" s="71">
        <v>20</v>
      </c>
      <c r="H22" s="72">
        <v>20</v>
      </c>
      <c r="I22" s="73">
        <v>20</v>
      </c>
      <c r="J22" s="3"/>
    </row>
    <row r="23" spans="2:13" x14ac:dyDescent="0.25">
      <c r="B23" s="100"/>
      <c r="C23" s="21" t="s">
        <v>31</v>
      </c>
      <c r="D23" s="23"/>
      <c r="E23" s="41">
        <f>E22*(E18+E19)</f>
        <v>3200</v>
      </c>
      <c r="F23" s="57">
        <f t="shared" ref="F23:I23" si="0">F22*(F18+F19)</f>
        <v>3200</v>
      </c>
      <c r="G23" s="58">
        <f t="shared" si="0"/>
        <v>4000</v>
      </c>
      <c r="H23" s="88">
        <f t="shared" si="0"/>
        <v>6000</v>
      </c>
      <c r="I23" s="32">
        <f t="shared" si="0"/>
        <v>6000</v>
      </c>
      <c r="J23" s="3"/>
    </row>
    <row r="24" spans="2:13" x14ac:dyDescent="0.25">
      <c r="B24" s="100"/>
      <c r="C24" s="80" t="s">
        <v>35</v>
      </c>
      <c r="D24" s="81"/>
      <c r="E24" s="82">
        <f>E23-E21</f>
        <v>-100</v>
      </c>
      <c r="F24" s="83">
        <f t="shared" ref="F24:G24" si="1">F23-F21</f>
        <v>-100</v>
      </c>
      <c r="G24" s="84">
        <f t="shared" si="1"/>
        <v>-500</v>
      </c>
      <c r="H24" s="88"/>
      <c r="I24" s="32"/>
      <c r="J24" s="3"/>
      <c r="M24" s="2"/>
    </row>
    <row r="25" spans="2:13" ht="15.75" thickBot="1" x14ac:dyDescent="0.3">
      <c r="B25" s="101"/>
      <c r="C25" s="26" t="s">
        <v>33</v>
      </c>
      <c r="D25" s="25"/>
      <c r="E25" s="59">
        <v>750</v>
      </c>
      <c r="F25" s="52">
        <v>750</v>
      </c>
      <c r="G25" s="53">
        <v>750</v>
      </c>
      <c r="H25" s="85">
        <f>H$23-H$21</f>
        <v>750</v>
      </c>
      <c r="I25" s="86">
        <f>I$23-I$21</f>
        <v>750</v>
      </c>
      <c r="J25" s="3"/>
      <c r="M25" s="2"/>
    </row>
    <row r="26" spans="2:13" ht="15.75" thickBot="1" x14ac:dyDescent="0.3">
      <c r="E26" s="112" t="s">
        <v>6</v>
      </c>
      <c r="F26" s="112"/>
      <c r="G26" s="112"/>
    </row>
    <row r="27" spans="2:13" x14ac:dyDescent="0.25">
      <c r="B27" t="s">
        <v>28</v>
      </c>
      <c r="E27" s="91" t="s">
        <v>32</v>
      </c>
      <c r="F27" s="92"/>
      <c r="G27" s="11">
        <f>SUM(E24:G24)*-1</f>
        <v>700</v>
      </c>
    </row>
    <row r="28" spans="2:13" x14ac:dyDescent="0.25">
      <c r="C28" t="s">
        <v>29</v>
      </c>
      <c r="E28" s="110" t="s">
        <v>34</v>
      </c>
      <c r="F28" s="111"/>
      <c r="G28" s="13">
        <f>SUM(E25:G25)</f>
        <v>2250</v>
      </c>
    </row>
    <row r="29" spans="2:13" x14ac:dyDescent="0.25">
      <c r="E29" s="110" t="s">
        <v>18</v>
      </c>
      <c r="F29" s="111"/>
      <c r="G29" s="13">
        <f>1000</f>
        <v>1000</v>
      </c>
    </row>
    <row r="30" spans="2:13" ht="15.75" thickBot="1" x14ac:dyDescent="0.3">
      <c r="E30" s="108" t="s">
        <v>19</v>
      </c>
      <c r="F30" s="109"/>
      <c r="G30" s="16">
        <f>SUM(G27:G29)</f>
        <v>3950</v>
      </c>
    </row>
    <row r="33" spans="5:5" x14ac:dyDescent="0.25">
      <c r="E33" s="3"/>
    </row>
    <row r="34" spans="5:5" x14ac:dyDescent="0.25">
      <c r="E34" s="3"/>
    </row>
  </sheetData>
  <mergeCells count="13">
    <mergeCell ref="E30:F30"/>
    <mergeCell ref="B18:B25"/>
    <mergeCell ref="B2:C2"/>
    <mergeCell ref="B3:C3"/>
    <mergeCell ref="E27:F27"/>
    <mergeCell ref="E12:G12"/>
    <mergeCell ref="E17:G17"/>
    <mergeCell ref="E28:F28"/>
    <mergeCell ref="E29:F29"/>
    <mergeCell ref="G2:H2"/>
    <mergeCell ref="B5:B11"/>
    <mergeCell ref="B13:B16"/>
    <mergeCell ref="E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Transition Delta on Cost</vt:lpstr>
      <vt:lpstr>Transition Delta on Price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2018-02-13T19:14:11Z</dcterms:modified>
</cp:coreProperties>
</file>