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ersonal\RPM_2\DeliveryYear\PHPA\2018_2019_PHPA\"/>
    </mc:Choice>
  </mc:AlternateContent>
  <bookViews>
    <workbookView xWindow="-15" yWindow="285" windowWidth="20175" windowHeight="6450"/>
  </bookViews>
  <sheets>
    <sheet name="Calculation" sheetId="1" r:id="rId1"/>
    <sheet name="Example" sheetId="3" r:id="rId2"/>
  </sheets>
  <definedNames>
    <definedName name="_AMO_UniqueIdentifier" hidden="1">"'a8165aba-5b89-4b99-b51c-631d2272627b'"</definedName>
  </definedNames>
  <calcPr calcId="162913"/>
</workbook>
</file>

<file path=xl/calcChain.xml><?xml version="1.0" encoding="utf-8"?>
<calcChain xmlns="http://schemas.openxmlformats.org/spreadsheetml/2006/main">
  <c r="E27" i="3" l="1"/>
  <c r="E26" i="3"/>
  <c r="E35" i="1"/>
  <c r="E36" i="1"/>
  <c r="D35" i="1"/>
  <c r="F35" i="1" l="1"/>
  <c r="G35" i="1" s="1"/>
  <c r="D36" i="1"/>
  <c r="F36" i="1" s="1"/>
  <c r="D26" i="3"/>
  <c r="F26" i="3" s="1"/>
  <c r="G26" i="3" l="1"/>
  <c r="D27" i="3"/>
  <c r="F27" i="3" l="1"/>
  <c r="G27" i="3" s="1"/>
  <c r="G28" i="3" s="1"/>
  <c r="G36" i="1" l="1"/>
  <c r="G37" i="1" l="1"/>
</calcChain>
</file>

<file path=xl/sharedStrings.xml><?xml version="1.0" encoding="utf-8"?>
<sst xmlns="http://schemas.openxmlformats.org/spreadsheetml/2006/main" count="80" uniqueCount="48">
  <si>
    <t>MW Values</t>
  </si>
  <si>
    <t>Total Daily Penalty</t>
  </si>
  <si>
    <t>RTO</t>
  </si>
  <si>
    <t>Total Yearly Penalty</t>
  </si>
  <si>
    <t>Pro-Rata Share of Over Performance (MW)</t>
  </si>
  <si>
    <t>Total Daily FRR Charges ($/Day)</t>
  </si>
  <si>
    <t>LDA</t>
  </si>
  <si>
    <t>Net Peak-Hour Period FRR Availability</t>
  </si>
  <si>
    <t>Type</t>
  </si>
  <si>
    <t>The data below is a summary of the data elements necessary to calculate individual Peak-Hour Period Availability Charges and Credits</t>
  </si>
  <si>
    <t>Generation Charges/Credits</t>
  </si>
  <si>
    <t>-Credits are calculated by the following process:</t>
  </si>
  <si>
    <t>Total Invoice Amount</t>
  </si>
  <si>
    <t>Table 2:  Peak-Hour Period Availability Charge Rates</t>
  </si>
  <si>
    <t>-Charges are calculated by multiplying the Net Pk-Hr Period Capacity Shortfall for RPM times the applicable Peak-Hour Period Availability Charge Rate</t>
  </si>
  <si>
    <t>-The daily credit amount is capped at the Net Peak Capacity Shortfall times the Daily Peak-Hour Period Availability Charge rate</t>
  </si>
  <si>
    <t>Daily Deficiency Rate**</t>
  </si>
  <si>
    <t>Table 1:  Summary of Charges and Overperformance</t>
  </si>
  <si>
    <t>2)  If your LDA Net Pk-Hr Period Capacity Shortfall value is positive, a charge will be assessed.  If the value is negative, you will receive a credit</t>
  </si>
  <si>
    <t>Total Daily RPM Charges ($/Day)*</t>
  </si>
  <si>
    <t>Total RPM Net Overperformance (MW)**</t>
  </si>
  <si>
    <t>Total FRR Net Overperformance (MW)**</t>
  </si>
  <si>
    <t>*Total Daily Charges represent the total dollars collected for under performance.  
**Total Net Overperformance represents the pool of MWs that are eligible to receive a share of the resulting credit.  The total dollars collected was allocated to over performing generators on a pro-rata share, not to exceed the Net Peak Capacity Excess in the LDA times the Daily-Peak Hour Period Availability Charge rate.
***Total Allocation to Load represents the remaining balance of charges remaining after all over performance credits were allocated.</t>
  </si>
  <si>
    <t>PJM Weighted Average Resource Clearing Price**</t>
  </si>
  <si>
    <t>Daily Deficiency Rate</t>
  </si>
  <si>
    <t>Total Daily RPM Allocation to Load</t>
  </si>
  <si>
    <t>Total Daily FRR Allocation to Load</t>
  </si>
  <si>
    <t>Total Invoice Amount:</t>
  </si>
  <si>
    <t>***This calculator is only valid for the 2018/2019 Delivery Year estimates and is not a suitable tool for other Delivery Years</t>
  </si>
  <si>
    <t xml:space="preserve"> $                                -  </t>
  </si>
  <si>
    <t>COMED</t>
  </si>
  <si>
    <t>**Company specific Weighted Average Resource Clearing Prices (Daily Deficiency Rates) can be viewed in Capacity Exchange on the Peak-Hour Period Availability --&gt; LDA Results screen.</t>
  </si>
  <si>
    <t>Make sure the 2018/2019 Planning Year is selected</t>
  </si>
  <si>
    <t>1)  Enter your summarized LDA Net Peak-Hour Period Availability numbers from Capacity Exchange into the corresponding blue cells below</t>
  </si>
  <si>
    <t>Summarized values are located on the Peak-Hour Period Availability Screen in the Performance section of Capacity Exchange</t>
  </si>
  <si>
    <t>In Capacity Exchange the Company Specific Peak Hour Availability Data for each LDA is as follows:</t>
  </si>
  <si>
    <t>Zero credit will be given to the FRR over performance in COMED since no charges were collected.</t>
  </si>
  <si>
    <t>Net Pk-Hr Period Capacity Shortfall for FRR RTO:  -20</t>
  </si>
  <si>
    <t>*Effective for the 2018/2019 Delivery Year, Base and Capacity Performance cleared and make-whole MWs for generation (excluding solar and wind resources) are included in the calculation of the PJM Weighted Average Resource Clearing Price in an LDA.</t>
  </si>
  <si>
    <t>PJM Weighted Average Resource Clearing Price*</t>
  </si>
  <si>
    <t>Example 1:</t>
  </si>
  <si>
    <t>Example 2:</t>
  </si>
  <si>
    <t>Generation Charges/Credits Examples</t>
  </si>
  <si>
    <t>-Multiply the pro-rata share by the Total Daily FRR Charges (Table 1) to determine the daily credit amount</t>
  </si>
  <si>
    <t xml:space="preserve">-Determine your Pro-Rata Share of Over Performance MW by dividing your LDA Net Pk-Hr Period Capacity Shortfall for FRR by the 
 Total LDA FRR Net Overperformance (Table 1).  </t>
  </si>
  <si>
    <t xml:space="preserve">RPM Peak Hour Period Availability Calculator </t>
  </si>
  <si>
    <t>Net Pk-Hr Period Capacity Shortfall for FRR COMED:  -1</t>
  </si>
  <si>
    <t>Zero credit will be given to the FRR over performance in RTO since no charges were collected.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</si>
</sst>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.0_);[Red]\(&quot;$&quot;#,##0.0\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4"/>
      <color indexed="10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sz val="10"/>
      <name val="MS Sans Serif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6">
    <xf numFmtId="0" fontId="0" fillId="0" borderId="0"/>
    <xf numFmtId="44" fontId="5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5" fillId="0" borderId="0"/>
    <xf numFmtId="0" fontId="4" fillId="0" borderId="0"/>
    <xf numFmtId="0" fontId="16" fillId="0" borderId="0" applyNumberFormat="0" applyFill="0" applyBorder="0" applyAlignment="0" applyProtection="0"/>
    <xf numFmtId="0" fontId="15" fillId="11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31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9" borderId="0" applyNumberFormat="0" applyBorder="0" applyAlignment="0" applyProtection="0"/>
    <xf numFmtId="0" fontId="18" fillId="29" borderId="0" applyNumberFormat="0" applyBorder="0" applyAlignment="0" applyProtection="0"/>
    <xf numFmtId="0" fontId="18" fillId="33" borderId="0" applyNumberFormat="0" applyBorder="0" applyAlignment="0" applyProtection="0"/>
    <xf numFmtId="0" fontId="18" fillId="33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0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7" borderId="5" applyNumberFormat="0" applyAlignment="0" applyProtection="0"/>
    <xf numFmtId="0" fontId="20" fillId="7" borderId="5" applyNumberFormat="0" applyAlignment="0" applyProtection="0"/>
    <xf numFmtId="0" fontId="21" fillId="8" borderId="8" applyNumberFormat="0" applyAlignment="0" applyProtection="0"/>
    <xf numFmtId="0" fontId="21" fillId="8" borderId="8" applyNumberFormat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3" borderId="0" applyNumberFormat="0" applyBorder="0" applyAlignment="0" applyProtection="0"/>
    <xf numFmtId="0" fontId="23" fillId="3" borderId="0" applyNumberFormat="0" applyBorder="0" applyAlignment="0" applyProtection="0"/>
    <xf numFmtId="0" fontId="24" fillId="0" borderId="2" applyNumberFormat="0" applyFill="0" applyAlignment="0" applyProtection="0"/>
    <xf numFmtId="0" fontId="24" fillId="0" borderId="2" applyNumberFormat="0" applyFill="0" applyAlignment="0" applyProtection="0"/>
    <xf numFmtId="0" fontId="25" fillId="0" borderId="3" applyNumberFormat="0" applyFill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6" fillId="0" borderId="4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6" borderId="5" applyNumberFormat="0" applyAlignment="0" applyProtection="0"/>
    <xf numFmtId="0" fontId="27" fillId="6" borderId="5" applyNumberFormat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17" fillId="0" borderId="0"/>
    <xf numFmtId="0" fontId="5" fillId="0" borderId="0"/>
    <xf numFmtId="0" fontId="5" fillId="0" borderId="0"/>
    <xf numFmtId="0" fontId="3" fillId="0" borderId="0"/>
    <xf numFmtId="0" fontId="15" fillId="0" borderId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15" fillId="9" borderId="9" applyNumberFormat="0" applyFont="0" applyAlignment="0" applyProtection="0"/>
    <xf numFmtId="0" fontId="30" fillId="7" borderId="6" applyNumberFormat="0" applyAlignment="0" applyProtection="0"/>
    <xf numFmtId="0" fontId="30" fillId="7" borderId="6" applyNumberFormat="0" applyAlignment="0" applyProtection="0"/>
    <xf numFmtId="0" fontId="5" fillId="0" borderId="0"/>
    <xf numFmtId="0" fontId="5" fillId="0" borderId="0"/>
    <xf numFmtId="0" fontId="31" fillId="0" borderId="10" applyNumberFormat="0" applyFill="0" applyAlignment="0" applyProtection="0"/>
    <xf numFmtId="0" fontId="31" fillId="0" borderId="10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" fillId="0" borderId="0"/>
    <xf numFmtId="0" fontId="15" fillId="0" borderId="0"/>
    <xf numFmtId="44" fontId="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0" xfId="0" applyFont="1" applyBorder="1"/>
    <xf numFmtId="0" fontId="8" fillId="0" borderId="1" xfId="0" applyFont="1" applyFill="1" applyBorder="1"/>
    <xf numFmtId="0" fontId="8" fillId="0" borderId="0" xfId="0" applyFont="1" applyFill="1" applyBorder="1"/>
    <xf numFmtId="0" fontId="8" fillId="0" borderId="1" xfId="0" applyFont="1" applyBorder="1" applyAlignment="1">
      <alignment wrapText="1"/>
    </xf>
    <xf numFmtId="0" fontId="6" fillId="0" borderId="1" xfId="0" applyFont="1" applyBorder="1"/>
    <xf numFmtId="8" fontId="8" fillId="0" borderId="0" xfId="0" applyNumberFormat="1" applyFont="1" applyBorder="1"/>
    <xf numFmtId="44" fontId="8" fillId="0" borderId="0" xfId="1" applyFont="1" applyBorder="1"/>
    <xf numFmtId="8" fontId="8" fillId="0" borderId="1" xfId="1" applyNumberFormat="1" applyFont="1" applyBorder="1" applyAlignment="1">
      <alignment horizontal="right"/>
    </xf>
    <xf numFmtId="8" fontId="8" fillId="0" borderId="1" xfId="1" applyNumberFormat="1" applyFont="1" applyBorder="1"/>
    <xf numFmtId="8" fontId="8" fillId="0" borderId="0" xfId="1" applyNumberFormat="1" applyFont="1" applyBorder="1"/>
    <xf numFmtId="0" fontId="8" fillId="2" borderId="1" xfId="0" applyNumberFormat="1" applyFont="1" applyFill="1" applyBorder="1"/>
    <xf numFmtId="8" fontId="8" fillId="0" borderId="0" xfId="1" applyNumberFormat="1" applyFont="1" applyBorder="1" applyAlignment="1">
      <alignment horizontal="right"/>
    </xf>
    <xf numFmtId="0" fontId="8" fillId="0" borderId="0" xfId="0" applyNumberFormat="1" applyFont="1" applyFill="1" applyBorder="1"/>
    <xf numFmtId="8" fontId="6" fillId="0" borderId="0" xfId="1" applyNumberFormat="1" applyFont="1" applyBorder="1" applyAlignment="1">
      <alignment horizontal="right"/>
    </xf>
    <xf numFmtId="0" fontId="9" fillId="0" borderId="0" xfId="0" applyFont="1" applyAlignment="1">
      <alignment horizontal="center" wrapText="1"/>
    </xf>
    <xf numFmtId="0" fontId="10" fillId="0" borderId="0" xfId="0" applyFont="1"/>
    <xf numFmtId="0" fontId="8" fillId="0" borderId="0" xfId="0" quotePrefix="1" applyFont="1" applyAlignment="1">
      <alignment horizontal="left" indent="4"/>
    </xf>
    <xf numFmtId="0" fontId="8" fillId="0" borderId="0" xfId="0" quotePrefix="1" applyFont="1" applyAlignment="1">
      <alignment horizontal="left"/>
    </xf>
    <xf numFmtId="0" fontId="12" fillId="0" borderId="0" xfId="0" applyFont="1"/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left" wrapText="1"/>
    </xf>
    <xf numFmtId="0" fontId="15" fillId="0" borderId="1" xfId="3" applyBorder="1"/>
    <xf numFmtId="8" fontId="8" fillId="0" borderId="0" xfId="0" applyNumberFormat="1" applyFont="1"/>
    <xf numFmtId="165" fontId="8" fillId="0" borderId="0" xfId="0" applyNumberFormat="1" applyFont="1"/>
    <xf numFmtId="8" fontId="8" fillId="0" borderId="1" xfId="1" applyNumberFormat="1" applyFont="1" applyFill="1" applyBorder="1" applyAlignment="1">
      <alignment horizontal="right"/>
    </xf>
    <xf numFmtId="0" fontId="5" fillId="0" borderId="1" xfId="0" applyFont="1" applyBorder="1"/>
    <xf numFmtId="0" fontId="5" fillId="0" borderId="1" xfId="0" applyFont="1" applyFill="1" applyBorder="1"/>
    <xf numFmtId="8" fontId="8" fillId="0" borderId="12" xfId="1" applyNumberFormat="1" applyFont="1" applyBorder="1"/>
    <xf numFmtId="8" fontId="6" fillId="0" borderId="11" xfId="1" applyNumberFormat="1" applyFont="1" applyBorder="1" applyAlignment="1">
      <alignment horizontal="right"/>
    </xf>
    <xf numFmtId="0" fontId="5" fillId="0" borderId="0" xfId="0" applyFont="1" applyAlignment="1">
      <alignment horizontal="left" indent="4"/>
    </xf>
    <xf numFmtId="0" fontId="5" fillId="0" borderId="0" xfId="0" applyFont="1" applyFill="1" applyBorder="1"/>
    <xf numFmtId="0" fontId="15" fillId="0" borderId="0" xfId="3" applyBorder="1"/>
    <xf numFmtId="164" fontId="15" fillId="0" borderId="0" xfId="1" applyNumberFormat="1" applyFont="1" applyFill="1" applyBorder="1"/>
    <xf numFmtId="0" fontId="5" fillId="0" borderId="0" xfId="0" applyFont="1"/>
    <xf numFmtId="0" fontId="5" fillId="0" borderId="0" xfId="0" quotePrefix="1" applyFont="1" applyFill="1" applyBorder="1" applyAlignment="1">
      <alignment horizontal="left"/>
    </xf>
    <xf numFmtId="164" fontId="13" fillId="0" borderId="0" xfId="0" applyNumberFormat="1" applyFont="1"/>
    <xf numFmtId="0" fontId="5" fillId="2" borderId="1" xfId="0" applyNumberFormat="1" applyFont="1" applyFill="1" applyBorder="1"/>
    <xf numFmtId="164" fontId="8" fillId="0" borderId="0" xfId="0" applyNumberFormat="1" applyFont="1"/>
    <xf numFmtId="0" fontId="33" fillId="0" borderId="0" xfId="3" applyFont="1"/>
    <xf numFmtId="0" fontId="5" fillId="0" borderId="1" xfId="0" applyFont="1" applyBorder="1" applyAlignment="1">
      <alignment wrapText="1"/>
    </xf>
    <xf numFmtId="0" fontId="15" fillId="0" borderId="1" xfId="3" applyFill="1" applyBorder="1"/>
    <xf numFmtId="44" fontId="5" fillId="0" borderId="1" xfId="1" applyFont="1" applyFill="1" applyBorder="1" applyAlignment="1">
      <alignment wrapText="1"/>
    </xf>
    <xf numFmtId="164" fontId="15" fillId="0" borderId="1" xfId="1" applyNumberFormat="1" applyFont="1" applyFill="1" applyBorder="1"/>
    <xf numFmtId="164" fontId="15" fillId="0" borderId="1" xfId="1" applyNumberFormat="1" applyFont="1" applyBorder="1"/>
    <xf numFmtId="44" fontId="15" fillId="0" borderId="1" xfId="1" applyNumberFormat="1" applyFont="1" applyFill="1" applyBorder="1"/>
    <xf numFmtId="44" fontId="8" fillId="0" borderId="0" xfId="0" applyNumberFormat="1" applyFont="1"/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wrapText="1"/>
    </xf>
    <xf numFmtId="0" fontId="11" fillId="0" borderId="0" xfId="0" applyFont="1" applyAlignment="1">
      <alignment horizontal="left" wrapText="1"/>
    </xf>
    <xf numFmtId="0" fontId="5" fillId="0" borderId="0" xfId="0" quotePrefix="1" applyFont="1" applyFill="1" applyBorder="1" applyAlignment="1">
      <alignment horizontal="left" wrapText="1"/>
    </xf>
    <xf numFmtId="0" fontId="8" fillId="0" borderId="0" xfId="0" quotePrefix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/>
  </cellXfs>
  <cellStyles count="106">
    <cellStyle name="20% - Accent1 2" xfId="7"/>
    <cellStyle name="20% - Accent1 3" xfId="6"/>
    <cellStyle name="20% - Accent2 2" xfId="9"/>
    <cellStyle name="20% - Accent2 3" xfId="8"/>
    <cellStyle name="20% - Accent3 2" xfId="11"/>
    <cellStyle name="20% - Accent3 3" xfId="10"/>
    <cellStyle name="20% - Accent4 2" xfId="13"/>
    <cellStyle name="20% - Accent4 3" xfId="12"/>
    <cellStyle name="20% - Accent5 2" xfId="15"/>
    <cellStyle name="20% - Accent5 3" xfId="14"/>
    <cellStyle name="20% - Accent6 2" xfId="17"/>
    <cellStyle name="20% - Accent6 3" xfId="16"/>
    <cellStyle name="40% - Accent1 2" xfId="19"/>
    <cellStyle name="40% - Accent1 3" xfId="18"/>
    <cellStyle name="40% - Accent2 2" xfId="21"/>
    <cellStyle name="40% - Accent2 3" xfId="20"/>
    <cellStyle name="40% - Accent3 2" xfId="23"/>
    <cellStyle name="40% - Accent3 3" xfId="22"/>
    <cellStyle name="40% - Accent4 2" xfId="25"/>
    <cellStyle name="40% - Accent4 3" xfId="24"/>
    <cellStyle name="40% - Accent5 2" xfId="27"/>
    <cellStyle name="40% - Accent5 3" xfId="26"/>
    <cellStyle name="40% - Accent6 2" xfId="29"/>
    <cellStyle name="40% - Accent6 3" xfId="28"/>
    <cellStyle name="60% - Accent1 2" xfId="31"/>
    <cellStyle name="60% - Accent1 3" xfId="30"/>
    <cellStyle name="60% - Accent2 2" xfId="33"/>
    <cellStyle name="60% - Accent2 3" xfId="32"/>
    <cellStyle name="60% - Accent3 2" xfId="35"/>
    <cellStyle name="60% - Accent3 3" xfId="34"/>
    <cellStyle name="60% - Accent4 2" xfId="37"/>
    <cellStyle name="60% - Accent4 3" xfId="36"/>
    <cellStyle name="60% - Accent5 2" xfId="39"/>
    <cellStyle name="60% - Accent5 3" xfId="38"/>
    <cellStyle name="60% - Accent6 2" xfId="41"/>
    <cellStyle name="60% - Accent6 3" xfId="40"/>
    <cellStyle name="Accent1 2" xfId="43"/>
    <cellStyle name="Accent1 3" xfId="42"/>
    <cellStyle name="Accent2 2" xfId="45"/>
    <cellStyle name="Accent2 3" xfId="44"/>
    <cellStyle name="Accent3 2" xfId="47"/>
    <cellStyle name="Accent3 3" xfId="46"/>
    <cellStyle name="Accent4 2" xfId="49"/>
    <cellStyle name="Accent4 3" xfId="48"/>
    <cellStyle name="Accent5 2" xfId="51"/>
    <cellStyle name="Accent5 3" xfId="50"/>
    <cellStyle name="Accent6 2" xfId="53"/>
    <cellStyle name="Accent6 3" xfId="52"/>
    <cellStyle name="Bad 2" xfId="55"/>
    <cellStyle name="Bad 3" xfId="54"/>
    <cellStyle name="Calculation 2" xfId="57"/>
    <cellStyle name="Calculation 3" xfId="56"/>
    <cellStyle name="Check Cell 2" xfId="59"/>
    <cellStyle name="Check Cell 3" xfId="58"/>
    <cellStyle name="Comma 2" xfId="61"/>
    <cellStyle name="Comma 3" xfId="62"/>
    <cellStyle name="Comma 4" xfId="60"/>
    <cellStyle name="Currency" xfId="1" builtinId="4"/>
    <cellStyle name="Currency 2" xfId="2"/>
    <cellStyle name="Currency 2 2" xfId="64"/>
    <cellStyle name="Currency 2 3" xfId="102"/>
    <cellStyle name="Currency 3" xfId="65"/>
    <cellStyle name="Currency 4" xfId="63"/>
    <cellStyle name="Explanatory Text 2" xfId="67"/>
    <cellStyle name="Explanatory Text 3" xfId="66"/>
    <cellStyle name="Good 2" xfId="69"/>
    <cellStyle name="Good 3" xfId="68"/>
    <cellStyle name="Heading 1 2" xfId="71"/>
    <cellStyle name="Heading 1 3" xfId="70"/>
    <cellStyle name="Heading 2 2" xfId="73"/>
    <cellStyle name="Heading 2 3" xfId="72"/>
    <cellStyle name="Heading 3 2" xfId="75"/>
    <cellStyle name="Heading 3 3" xfId="74"/>
    <cellStyle name="Heading 4 2" xfId="77"/>
    <cellStyle name="Heading 4 3" xfId="76"/>
    <cellStyle name="Input 2" xfId="79"/>
    <cellStyle name="Input 3" xfId="78"/>
    <cellStyle name="Linked Cell 2" xfId="81"/>
    <cellStyle name="Linked Cell 3" xfId="80"/>
    <cellStyle name="Neutral 2" xfId="83"/>
    <cellStyle name="Neutral 3" xfId="82"/>
    <cellStyle name="Normal" xfId="0" builtinId="0"/>
    <cellStyle name="Normal 2" xfId="3"/>
    <cellStyle name="Normal 3" xfId="4"/>
    <cellStyle name="Normal 3 2" xfId="84"/>
    <cellStyle name="Normal 3 3" xfId="103"/>
    <cellStyle name="Normal 4" xfId="85"/>
    <cellStyle name="Normal 5" xfId="86"/>
    <cellStyle name="Normal 6" xfId="87"/>
    <cellStyle name="Normal 6 2" xfId="100"/>
    <cellStyle name="Normal 6 2 2" xfId="105"/>
    <cellStyle name="Normal 6 3" xfId="104"/>
    <cellStyle name="Normal 7" xfId="88"/>
    <cellStyle name="Normal 8" xfId="101"/>
    <cellStyle name="Note 2" xfId="90"/>
    <cellStyle name="Note 3" xfId="91"/>
    <cellStyle name="Note 4" xfId="89"/>
    <cellStyle name="Output 2" xfId="93"/>
    <cellStyle name="Output 3" xfId="92"/>
    <cellStyle name="Percent 2" xfId="94"/>
    <cellStyle name="Percent 3" xfId="95"/>
    <cellStyle name="Title" xfId="5" builtinId="15" customBuiltin="1"/>
    <cellStyle name="Total 2" xfId="97"/>
    <cellStyle name="Total 3" xfId="96"/>
    <cellStyle name="Warning Text 2" xfId="99"/>
    <cellStyle name="Warning Text 3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showGridLines="0" tabSelected="1" zoomScaleNormal="100" workbookViewId="0"/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" style="2" bestFit="1" customWidth="1"/>
    <col min="4" max="4" width="16" style="2" customWidth="1"/>
    <col min="5" max="5" width="18" style="2" bestFit="1" customWidth="1"/>
    <col min="6" max="6" width="20" style="2" customWidth="1"/>
    <col min="7" max="7" width="15.5703125" style="2" bestFit="1" customWidth="1"/>
    <col min="8" max="9" width="9.140625" style="2"/>
    <col min="10" max="10" width="21.42578125" style="2" bestFit="1" customWidth="1"/>
    <col min="11" max="16384" width="9.140625" style="2"/>
  </cols>
  <sheetData>
    <row r="1" spans="1:15" ht="20.25" x14ac:dyDescent="0.3">
      <c r="A1" s="19" t="s">
        <v>45</v>
      </c>
    </row>
    <row r="2" spans="1:15" ht="15.75" x14ac:dyDescent="0.25">
      <c r="A2" s="56" t="s">
        <v>28</v>
      </c>
      <c r="B2" s="56"/>
      <c r="C2" s="56"/>
      <c r="D2" s="56"/>
      <c r="E2" s="56"/>
      <c r="F2" s="56"/>
      <c r="G2" s="56"/>
    </row>
    <row r="3" spans="1:15" ht="13.5" customHeight="1" x14ac:dyDescent="0.25">
      <c r="A3" s="56"/>
      <c r="B3" s="56"/>
      <c r="C3" s="56"/>
      <c r="D3" s="56"/>
      <c r="E3" s="56"/>
      <c r="F3" s="56"/>
      <c r="G3" s="56"/>
      <c r="H3" s="56"/>
    </row>
    <row r="4" spans="1:15" ht="13.5" customHeight="1" x14ac:dyDescent="0.25">
      <c r="A4" s="25"/>
      <c r="B4" s="25"/>
      <c r="C4" s="25"/>
      <c r="D4" s="25"/>
      <c r="E4" s="25"/>
      <c r="F4" s="25"/>
      <c r="G4" s="25"/>
      <c r="H4" s="25"/>
    </row>
    <row r="5" spans="1:15" s="23" customFormat="1" ht="15.75" x14ac:dyDescent="0.25">
      <c r="A5" s="22" t="s">
        <v>17</v>
      </c>
      <c r="I5" s="24"/>
      <c r="J5" s="24"/>
      <c r="K5" s="24"/>
    </row>
    <row r="6" spans="1:15" x14ac:dyDescent="0.2">
      <c r="A6" s="2" t="s">
        <v>9</v>
      </c>
      <c r="I6" s="4"/>
      <c r="J6" s="4"/>
      <c r="K6" s="4"/>
    </row>
    <row r="7" spans="1:15" x14ac:dyDescent="0.2">
      <c r="A7" s="1"/>
      <c r="I7" s="4"/>
      <c r="J7" s="4"/>
      <c r="K7" s="4"/>
    </row>
    <row r="8" spans="1:15" ht="38.25" x14ac:dyDescent="0.2">
      <c r="A8" s="8"/>
      <c r="B8" s="44" t="s">
        <v>19</v>
      </c>
      <c r="C8" s="44" t="s">
        <v>20</v>
      </c>
      <c r="D8" s="7" t="s">
        <v>5</v>
      </c>
      <c r="E8" s="44" t="s">
        <v>21</v>
      </c>
      <c r="F8" s="46" t="s">
        <v>25</v>
      </c>
      <c r="G8" s="46" t="s">
        <v>26</v>
      </c>
      <c r="I8"/>
      <c r="J8"/>
      <c r="K8"/>
      <c r="L8"/>
      <c r="M8"/>
      <c r="N8"/>
      <c r="O8"/>
    </row>
    <row r="9" spans="1:15" x14ac:dyDescent="0.2">
      <c r="A9" s="26" t="s">
        <v>2</v>
      </c>
      <c r="B9" s="47" t="s">
        <v>29</v>
      </c>
      <c r="C9" s="26">
        <v>0</v>
      </c>
      <c r="D9" s="49">
        <v>0</v>
      </c>
      <c r="E9" s="26">
        <v>364.4</v>
      </c>
      <c r="F9" s="47">
        <v>0</v>
      </c>
      <c r="G9" s="47">
        <v>0</v>
      </c>
      <c r="I9"/>
      <c r="J9"/>
      <c r="K9"/>
      <c r="L9"/>
      <c r="M9"/>
      <c r="N9"/>
      <c r="O9"/>
    </row>
    <row r="10" spans="1:15" x14ac:dyDescent="0.2">
      <c r="A10" s="45" t="s">
        <v>30</v>
      </c>
      <c r="B10" s="47" t="s">
        <v>29</v>
      </c>
      <c r="C10" s="26">
        <v>0</v>
      </c>
      <c r="D10" s="49">
        <v>0</v>
      </c>
      <c r="E10" s="26">
        <v>1</v>
      </c>
      <c r="F10" s="47">
        <v>0</v>
      </c>
      <c r="G10" s="47">
        <v>0</v>
      </c>
      <c r="I10"/>
      <c r="J10"/>
      <c r="K10"/>
      <c r="L10"/>
      <c r="M10"/>
      <c r="N10"/>
      <c r="O10"/>
    </row>
    <row r="11" spans="1:15" ht="2.25" customHeight="1" x14ac:dyDescent="0.2">
      <c r="A11" s="4"/>
      <c r="B11" s="13"/>
      <c r="C11" s="4"/>
      <c r="D11" s="13"/>
      <c r="E11" s="6"/>
      <c r="F11" s="10"/>
      <c r="G11" s="10"/>
      <c r="I11"/>
      <c r="J11"/>
      <c r="K11"/>
      <c r="L11"/>
      <c r="M11"/>
      <c r="N11"/>
      <c r="O11"/>
    </row>
    <row r="12" spans="1:15" ht="14.25" customHeight="1" x14ac:dyDescent="0.2">
      <c r="A12" s="59" t="s">
        <v>22</v>
      </c>
      <c r="B12" s="58"/>
      <c r="C12" s="58"/>
      <c r="D12" s="58"/>
      <c r="E12" s="58"/>
      <c r="F12" s="58"/>
      <c r="G12" s="58"/>
      <c r="I12"/>
      <c r="J12"/>
      <c r="K12"/>
      <c r="L12"/>
      <c r="M12"/>
      <c r="N12"/>
      <c r="O12"/>
    </row>
    <row r="13" spans="1:15" x14ac:dyDescent="0.2">
      <c r="A13" s="58"/>
      <c r="B13" s="58"/>
      <c r="C13" s="58"/>
      <c r="D13" s="58"/>
      <c r="E13" s="58"/>
      <c r="F13" s="58"/>
      <c r="G13" s="58"/>
      <c r="I13" s="4"/>
      <c r="J13"/>
      <c r="K13"/>
      <c r="L13"/>
      <c r="M13"/>
      <c r="N13"/>
      <c r="O13"/>
    </row>
    <row r="14" spans="1:15" ht="12" customHeight="1" x14ac:dyDescent="0.2">
      <c r="A14" s="58"/>
      <c r="B14" s="58"/>
      <c r="C14" s="58"/>
      <c r="D14" s="58"/>
      <c r="E14" s="58"/>
      <c r="F14" s="58"/>
      <c r="G14" s="58"/>
      <c r="I14" s="4"/>
      <c r="J14" s="4"/>
      <c r="K14" s="4"/>
    </row>
    <row r="15" spans="1:15" x14ac:dyDescent="0.2">
      <c r="A15" s="58"/>
      <c r="B15" s="58"/>
      <c r="C15" s="58"/>
      <c r="D15" s="58"/>
      <c r="E15" s="58"/>
      <c r="F15" s="58"/>
      <c r="G15" s="58"/>
      <c r="I15" s="4"/>
      <c r="J15" s="4"/>
      <c r="K15" s="4"/>
    </row>
    <row r="16" spans="1:15" s="23" customFormat="1" ht="15" x14ac:dyDescent="0.2">
      <c r="A16" s="4"/>
      <c r="B16" s="9"/>
      <c r="C16" s="4"/>
      <c r="D16" s="10"/>
      <c r="E16" s="6"/>
      <c r="F16" s="2"/>
      <c r="G16" s="2"/>
      <c r="I16" s="24"/>
      <c r="J16" s="24"/>
      <c r="K16" s="24"/>
    </row>
    <row r="17" spans="1:12" ht="15.75" x14ac:dyDescent="0.25">
      <c r="A17" s="22" t="s">
        <v>13</v>
      </c>
      <c r="B17" s="23"/>
      <c r="C17" s="23"/>
      <c r="D17" s="23"/>
      <c r="E17" s="23"/>
      <c r="F17" s="23"/>
      <c r="G17" s="23"/>
      <c r="J17" s="4"/>
      <c r="K17" s="4"/>
      <c r="L17" s="4"/>
    </row>
    <row r="18" spans="1:12" ht="25.5" x14ac:dyDescent="0.2">
      <c r="A18" s="3"/>
      <c r="B18" s="44" t="s">
        <v>39</v>
      </c>
      <c r="E18"/>
      <c r="F18"/>
      <c r="G18" s="4"/>
    </row>
    <row r="19" spans="1:12" x14ac:dyDescent="0.2">
      <c r="A19" s="26" t="s">
        <v>2</v>
      </c>
      <c r="B19" s="48">
        <v>158</v>
      </c>
      <c r="D19" s="43"/>
      <c r="E19"/>
      <c r="F19"/>
    </row>
    <row r="20" spans="1:12" x14ac:dyDescent="0.2">
      <c r="A20" s="26" t="s">
        <v>30</v>
      </c>
      <c r="B20" s="48">
        <v>199.23</v>
      </c>
      <c r="D20" s="43"/>
      <c r="E20"/>
      <c r="F20"/>
    </row>
    <row r="21" spans="1:12" ht="30.75" customHeight="1" x14ac:dyDescent="0.2">
      <c r="A21" s="60" t="s">
        <v>38</v>
      </c>
      <c r="B21" s="60"/>
      <c r="C21" s="60"/>
      <c r="D21" s="60"/>
      <c r="E21" s="60"/>
      <c r="F21" s="60"/>
      <c r="G21" s="60"/>
      <c r="I21" s="4"/>
      <c r="J21" s="4"/>
    </row>
    <row r="22" spans="1:12" ht="15" x14ac:dyDescent="0.2">
      <c r="A22" s="1"/>
      <c r="H22" s="23"/>
      <c r="I22" s="24"/>
      <c r="J22" s="24"/>
    </row>
    <row r="23" spans="1:12" ht="15.75" x14ac:dyDescent="0.25">
      <c r="A23" s="22" t="s">
        <v>10</v>
      </c>
      <c r="B23" s="23"/>
      <c r="C23" s="23"/>
      <c r="D23" s="23"/>
      <c r="E23" s="23"/>
      <c r="F23" s="23"/>
      <c r="G23" s="23"/>
      <c r="I23" s="4"/>
      <c r="J23" s="4"/>
    </row>
    <row r="24" spans="1:12" x14ac:dyDescent="0.2">
      <c r="A24" s="38" t="s">
        <v>33</v>
      </c>
      <c r="I24" s="4"/>
      <c r="J24" s="4"/>
    </row>
    <row r="25" spans="1:12" x14ac:dyDescent="0.2">
      <c r="A25" s="34" t="s">
        <v>34</v>
      </c>
      <c r="I25" s="4"/>
      <c r="J25" s="4"/>
    </row>
    <row r="26" spans="1:12" x14ac:dyDescent="0.2">
      <c r="A26" s="34" t="s">
        <v>32</v>
      </c>
      <c r="I26" s="4"/>
      <c r="J26" s="4"/>
    </row>
    <row r="27" spans="1:12" x14ac:dyDescent="0.2">
      <c r="A27" s="35" t="s">
        <v>18</v>
      </c>
      <c r="I27" s="4"/>
      <c r="J27" s="4"/>
    </row>
    <row r="28" spans="1:12" x14ac:dyDescent="0.2">
      <c r="A28" s="20" t="s">
        <v>14</v>
      </c>
      <c r="I28" s="4"/>
      <c r="J28" s="4"/>
    </row>
    <row r="29" spans="1:12" x14ac:dyDescent="0.2">
      <c r="A29" s="20" t="s">
        <v>11</v>
      </c>
      <c r="I29" s="4"/>
      <c r="J29" s="4"/>
    </row>
    <row r="30" spans="1:12" s="54" customFormat="1" ht="24" customHeight="1" x14ac:dyDescent="0.2">
      <c r="B30" s="57" t="s">
        <v>44</v>
      </c>
      <c r="C30" s="58"/>
      <c r="D30" s="58"/>
      <c r="E30" s="58"/>
      <c r="F30" s="58"/>
      <c r="G30" s="58"/>
      <c r="I30" s="55"/>
      <c r="J30" s="55"/>
    </row>
    <row r="31" spans="1:12" x14ac:dyDescent="0.2">
      <c r="B31" s="39" t="s">
        <v>43</v>
      </c>
      <c r="I31" s="4"/>
      <c r="J31" s="4"/>
    </row>
    <row r="32" spans="1:12" x14ac:dyDescent="0.2">
      <c r="B32" s="21" t="s">
        <v>15</v>
      </c>
    </row>
    <row r="34" spans="1:12" ht="38.25" x14ac:dyDescent="0.2">
      <c r="A34" s="5" t="s">
        <v>6</v>
      </c>
      <c r="B34" s="3" t="s">
        <v>8</v>
      </c>
      <c r="C34" s="7" t="s">
        <v>0</v>
      </c>
      <c r="D34" s="7" t="s">
        <v>16</v>
      </c>
      <c r="E34" s="7" t="s">
        <v>4</v>
      </c>
      <c r="F34" s="7" t="s">
        <v>1</v>
      </c>
      <c r="G34" s="7" t="s">
        <v>3</v>
      </c>
      <c r="K34" s="28"/>
      <c r="L34" s="27"/>
    </row>
    <row r="35" spans="1:12" x14ac:dyDescent="0.2">
      <c r="A35" s="5" t="s">
        <v>2</v>
      </c>
      <c r="B35" s="3" t="s">
        <v>7</v>
      </c>
      <c r="C35" s="14">
        <v>0</v>
      </c>
      <c r="D35" s="11">
        <f>B19</f>
        <v>158</v>
      </c>
      <c r="E35" s="3">
        <f>IF(C35&lt;0, -1*(C35/(VLOOKUP(A35, $A$9:$E$10, 5, FALSE))), 0)</f>
        <v>0</v>
      </c>
      <c r="F35" s="11">
        <f>ROUND((IF(C35&lt;0, IF(E35*VLOOKUP(A35, $A$9:$E$10,4, FALSE)&gt;C35*D35*-1, C35*D35, E35*VLOOKUP(A35, $A$9:$E$10, 4, FALSE)*-1), C35*D35)),2)</f>
        <v>0</v>
      </c>
      <c r="G35" s="12">
        <f>F35*365</f>
        <v>0</v>
      </c>
      <c r="J35" s="27"/>
    </row>
    <row r="36" spans="1:12" ht="13.5" thickBot="1" x14ac:dyDescent="0.25">
      <c r="A36" s="26" t="s">
        <v>30</v>
      </c>
      <c r="B36" s="3" t="s">
        <v>7</v>
      </c>
      <c r="C36" s="14">
        <v>0</v>
      </c>
      <c r="D36" s="11">
        <f>B20</f>
        <v>199.23</v>
      </c>
      <c r="E36" s="3">
        <f>IF(C36&lt;0, (C36/(VLOOKUP(A36, $A$9:$E$10, 5, FALSE))), 0)</f>
        <v>0</v>
      </c>
      <c r="F36" s="11">
        <f>ROUND((IF(C36&lt;0, IF(E36*VLOOKUP(A36, $A$9:$E$10,4, FALSE)&gt;C36*D36*-1, C36*D36, E36*VLOOKUP(A36, $A$9:$E$10, 4, FALSE)*-1), C36*D36)),2)</f>
        <v>0</v>
      </c>
      <c r="G36" s="12">
        <f t="shared" ref="G36" si="0">F36*365</f>
        <v>0</v>
      </c>
    </row>
    <row r="37" spans="1:12" ht="13.5" thickBot="1" x14ac:dyDescent="0.25">
      <c r="A37" s="6"/>
      <c r="B37" s="4"/>
      <c r="C37" s="16"/>
      <c r="D37" s="15"/>
      <c r="E37" s="4"/>
      <c r="F37" s="33" t="s">
        <v>12</v>
      </c>
      <c r="G37" s="32">
        <f>SUM(G35:G36)</f>
        <v>0</v>
      </c>
    </row>
    <row r="39" spans="1:12" x14ac:dyDescent="0.2">
      <c r="A39" s="35" t="s">
        <v>31</v>
      </c>
    </row>
    <row r="40" spans="1:12" s="23" customFormat="1" ht="15" x14ac:dyDescent="0.2">
      <c r="A40" s="6"/>
      <c r="B40" s="2"/>
      <c r="C40" s="2"/>
      <c r="D40" s="2"/>
      <c r="E40" s="2"/>
      <c r="F40" s="2"/>
      <c r="G40" s="2"/>
      <c r="H40" s="2"/>
      <c r="I40" s="2"/>
      <c r="J40" s="2"/>
    </row>
    <row r="41" spans="1:12" ht="15.75" x14ac:dyDescent="0.25">
      <c r="A41" s="22"/>
      <c r="B41" s="23"/>
      <c r="C41" s="23"/>
      <c r="D41" s="23"/>
      <c r="E41" s="23"/>
      <c r="F41" s="23"/>
      <c r="G41" s="23"/>
      <c r="H41" s="23"/>
      <c r="I41" s="23"/>
      <c r="J41" s="23"/>
    </row>
  </sheetData>
  <mergeCells count="5">
    <mergeCell ref="A2:G2"/>
    <mergeCell ref="B30:G30"/>
    <mergeCell ref="A12:G15"/>
    <mergeCell ref="A3:H3"/>
    <mergeCell ref="A21:G21"/>
  </mergeCells>
  <phoneticPr fontId="7" type="noConversion"/>
  <pageMargins left="0.75" right="0.75" top="1" bottom="1" header="0.5" footer="0.5"/>
  <pageSetup scale="5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2"/>
  <sheetViews>
    <sheetView showGridLines="0" zoomScaleNormal="100" workbookViewId="0"/>
  </sheetViews>
  <sheetFormatPr defaultColWidth="9.140625" defaultRowHeight="12.75" x14ac:dyDescent="0.2"/>
  <cols>
    <col min="1" max="1" width="13.42578125" style="2" customWidth="1"/>
    <col min="2" max="2" width="33.5703125" style="2" customWidth="1"/>
    <col min="3" max="3" width="19.5703125" style="2" customWidth="1"/>
    <col min="4" max="4" width="16" style="2" customWidth="1"/>
    <col min="5" max="5" width="18" style="2" bestFit="1" customWidth="1"/>
    <col min="6" max="6" width="20.5703125" style="2" customWidth="1"/>
    <col min="7" max="7" width="16.28515625" style="2" customWidth="1"/>
    <col min="8" max="9" width="9.140625" style="2"/>
    <col min="10" max="10" width="21.42578125" style="2" bestFit="1" customWidth="1"/>
    <col min="11" max="16384" width="9.140625" style="2"/>
  </cols>
  <sheetData>
    <row r="1" spans="1:11" ht="20.25" x14ac:dyDescent="0.3">
      <c r="A1" s="19" t="s">
        <v>45</v>
      </c>
    </row>
    <row r="2" spans="1:11" ht="15.75" x14ac:dyDescent="0.25">
      <c r="A2" s="56" t="s">
        <v>28</v>
      </c>
      <c r="B2" s="56"/>
      <c r="C2" s="56"/>
      <c r="D2" s="56"/>
      <c r="E2" s="56"/>
      <c r="F2" s="56"/>
      <c r="G2" s="56"/>
    </row>
    <row r="3" spans="1:11" ht="15.75" x14ac:dyDescent="0.25">
      <c r="A3" s="56"/>
      <c r="B3" s="56"/>
      <c r="C3" s="56"/>
      <c r="D3" s="56"/>
      <c r="E3" s="56"/>
      <c r="F3" s="56"/>
      <c r="G3" s="56"/>
      <c r="H3" s="56"/>
    </row>
    <row r="4" spans="1:11" ht="13.5" customHeight="1" x14ac:dyDescent="0.25">
      <c r="A4" s="18"/>
      <c r="B4" s="18"/>
      <c r="C4" s="18"/>
      <c r="D4" s="18"/>
      <c r="E4" s="18"/>
      <c r="F4" s="18"/>
      <c r="G4" s="18"/>
    </row>
    <row r="5" spans="1:11" s="23" customFormat="1" ht="15.75" x14ac:dyDescent="0.25">
      <c r="A5" s="22" t="s">
        <v>17</v>
      </c>
      <c r="I5" s="24"/>
      <c r="J5" s="24"/>
      <c r="K5" s="24"/>
    </row>
    <row r="6" spans="1:11" x14ac:dyDescent="0.2">
      <c r="A6" s="1"/>
      <c r="I6" s="4"/>
      <c r="J6" s="4"/>
      <c r="K6" s="4"/>
    </row>
    <row r="7" spans="1:11" ht="38.25" x14ac:dyDescent="0.2">
      <c r="A7" s="8"/>
      <c r="B7" s="44" t="s">
        <v>19</v>
      </c>
      <c r="C7" s="44" t="s">
        <v>20</v>
      </c>
      <c r="D7" s="7" t="s">
        <v>5</v>
      </c>
      <c r="E7" s="44" t="s">
        <v>21</v>
      </c>
      <c r="F7" s="46" t="s">
        <v>25</v>
      </c>
      <c r="G7" s="46" t="s">
        <v>26</v>
      </c>
      <c r="I7" s="4"/>
      <c r="J7" s="4"/>
      <c r="K7" s="4"/>
    </row>
    <row r="8" spans="1:11" x14ac:dyDescent="0.2">
      <c r="A8" s="26" t="s">
        <v>2</v>
      </c>
      <c r="B8" s="47" t="s">
        <v>29</v>
      </c>
      <c r="C8" s="26">
        <v>0</v>
      </c>
      <c r="D8" s="49">
        <v>0</v>
      </c>
      <c r="E8" s="26">
        <v>364.4</v>
      </c>
      <c r="F8" s="47">
        <v>0</v>
      </c>
      <c r="G8" s="47">
        <v>0</v>
      </c>
      <c r="I8" s="4"/>
      <c r="J8" s="4"/>
      <c r="K8" s="4"/>
    </row>
    <row r="9" spans="1:11" x14ac:dyDescent="0.2">
      <c r="A9" s="45" t="s">
        <v>30</v>
      </c>
      <c r="B9" s="47" t="s">
        <v>29</v>
      </c>
      <c r="C9" s="26">
        <v>0</v>
      </c>
      <c r="D9" s="49">
        <v>0</v>
      </c>
      <c r="E9" s="26">
        <v>1</v>
      </c>
      <c r="F9" s="47">
        <v>0</v>
      </c>
      <c r="G9" s="47">
        <v>0</v>
      </c>
      <c r="I9" s="4"/>
      <c r="J9" s="4"/>
      <c r="K9" s="4"/>
    </row>
    <row r="10" spans="1:11" x14ac:dyDescent="0.2">
      <c r="A10" s="36"/>
      <c r="B10" s="37"/>
      <c r="C10" s="36"/>
      <c r="D10" s="37"/>
      <c r="E10" s="36"/>
      <c r="F10" s="37"/>
      <c r="G10" s="37"/>
      <c r="I10" s="4"/>
      <c r="J10" s="4"/>
      <c r="K10" s="4"/>
    </row>
    <row r="11" spans="1:11" x14ac:dyDescent="0.2">
      <c r="A11" s="4"/>
      <c r="B11" s="9"/>
      <c r="C11" s="4"/>
      <c r="D11" s="10"/>
      <c r="E11" s="6"/>
      <c r="I11" s="4"/>
      <c r="J11" s="4"/>
      <c r="K11" s="4"/>
    </row>
    <row r="12" spans="1:11" s="23" customFormat="1" ht="15.75" x14ac:dyDescent="0.25">
      <c r="A12" s="22" t="s">
        <v>13</v>
      </c>
      <c r="I12" s="24"/>
      <c r="J12" s="24"/>
      <c r="K12" s="24"/>
    </row>
    <row r="13" spans="1:11" s="23" customFormat="1" ht="12.75" customHeight="1" x14ac:dyDescent="0.25">
      <c r="A13" s="22"/>
      <c r="I13" s="24"/>
      <c r="J13" s="24"/>
      <c r="K13" s="24"/>
    </row>
    <row r="14" spans="1:11" s="23" customFormat="1" ht="25.5" x14ac:dyDescent="0.2">
      <c r="A14" s="3"/>
      <c r="B14" s="44" t="s">
        <v>23</v>
      </c>
      <c r="C14" s="2"/>
      <c r="E14" s="24"/>
      <c r="F14" s="24"/>
      <c r="G14" s="24"/>
    </row>
    <row r="15" spans="1:11" x14ac:dyDescent="0.2">
      <c r="A15" s="26" t="s">
        <v>2</v>
      </c>
      <c r="B15" s="48">
        <v>158</v>
      </c>
      <c r="F15" s="4"/>
      <c r="G15" s="4"/>
      <c r="H15" s="4"/>
    </row>
    <row r="16" spans="1:11" x14ac:dyDescent="0.2">
      <c r="A16" s="26" t="s">
        <v>30</v>
      </c>
      <c r="B16" s="48">
        <v>199.23</v>
      </c>
      <c r="F16" s="4"/>
      <c r="G16" s="4"/>
    </row>
    <row r="17" spans="1:10" ht="14.25" customHeight="1" x14ac:dyDescent="0.2">
      <c r="A17" s="61"/>
      <c r="B17" s="61"/>
      <c r="C17" s="61"/>
      <c r="D17" s="61"/>
      <c r="E17" s="61"/>
      <c r="F17" s="61"/>
      <c r="G17" s="61"/>
      <c r="I17" s="4"/>
      <c r="J17" s="4"/>
    </row>
    <row r="18" spans="1:10" ht="2.25" hidden="1" customHeight="1" x14ac:dyDescent="0.2">
      <c r="A18" s="1"/>
      <c r="I18" s="4"/>
      <c r="J18" s="4"/>
    </row>
    <row r="19" spans="1:10" ht="15.75" x14ac:dyDescent="0.25">
      <c r="A19" s="22" t="s">
        <v>42</v>
      </c>
      <c r="B19" s="23"/>
      <c r="C19" s="23"/>
      <c r="D19" s="23"/>
      <c r="E19" s="23"/>
      <c r="F19" s="23"/>
      <c r="G19" s="23"/>
      <c r="I19" s="4"/>
      <c r="J19" s="4"/>
    </row>
    <row r="20" spans="1:10" s="23" customFormat="1" ht="13.5" customHeight="1" x14ac:dyDescent="0.2">
      <c r="A20" s="38" t="s">
        <v>35</v>
      </c>
      <c r="B20" s="2"/>
      <c r="C20" s="2"/>
      <c r="D20" s="2"/>
      <c r="E20" s="2"/>
      <c r="F20" s="2"/>
      <c r="G20" s="2"/>
      <c r="I20" s="24"/>
      <c r="J20" s="24"/>
    </row>
    <row r="21" spans="1:10" s="23" customFormat="1" ht="21" customHeight="1" x14ac:dyDescent="0.2">
      <c r="A21" s="53" t="s">
        <v>40</v>
      </c>
      <c r="B21" s="60" t="s">
        <v>37</v>
      </c>
      <c r="C21" s="60"/>
      <c r="D21" s="62"/>
      <c r="E21" s="63"/>
      <c r="F21" s="63"/>
      <c r="G21" s="2"/>
      <c r="I21" s="24"/>
      <c r="J21" s="24"/>
    </row>
    <row r="22" spans="1:10" s="23" customFormat="1" ht="21" customHeight="1" x14ac:dyDescent="0.2">
      <c r="A22" s="53" t="s">
        <v>41</v>
      </c>
      <c r="B22" s="60" t="s">
        <v>46</v>
      </c>
      <c r="C22" s="61"/>
      <c r="D22" s="52"/>
      <c r="E22" s="51"/>
      <c r="F22" s="51"/>
      <c r="G22" s="2"/>
      <c r="I22" s="24"/>
      <c r="J22" s="24"/>
    </row>
    <row r="23" spans="1:10" ht="16.5" customHeight="1" x14ac:dyDescent="0.2">
      <c r="B23" s="62"/>
      <c r="C23" s="63"/>
      <c r="D23" s="62"/>
      <c r="E23" s="63"/>
      <c r="F23" s="63"/>
      <c r="I23" s="4"/>
      <c r="J23" s="4"/>
    </row>
    <row r="24" spans="1:10" ht="2.25" hidden="1" customHeight="1" x14ac:dyDescent="0.2">
      <c r="I24" s="4"/>
      <c r="J24" s="4"/>
    </row>
    <row r="25" spans="1:10" ht="38.25" x14ac:dyDescent="0.2">
      <c r="A25" s="5" t="s">
        <v>6</v>
      </c>
      <c r="B25" s="3" t="s">
        <v>8</v>
      </c>
      <c r="C25" s="7" t="s">
        <v>0</v>
      </c>
      <c r="D25" s="44" t="s">
        <v>24</v>
      </c>
      <c r="E25" s="44" t="s">
        <v>4</v>
      </c>
      <c r="F25" s="7" t="s">
        <v>1</v>
      </c>
      <c r="G25" s="7" t="s">
        <v>3</v>
      </c>
    </row>
    <row r="26" spans="1:10" x14ac:dyDescent="0.2">
      <c r="A26" s="31" t="s">
        <v>2</v>
      </c>
      <c r="B26" s="3" t="s">
        <v>7</v>
      </c>
      <c r="C26" s="41">
        <v>-20</v>
      </c>
      <c r="D26" s="29">
        <f>B15</f>
        <v>158</v>
      </c>
      <c r="E26" s="3">
        <f>IF(C26&lt;0, (C26/(VLOOKUP(A26, $A$8:$E$9, 5, FALSE)))*-1, 0)</f>
        <v>5.4884742041712405E-2</v>
      </c>
      <c r="F26" s="11">
        <f>ROUND((IF(C26&lt;0, IF(E26*VLOOKUP(A26,$A$8:$E$9,4, FALSE)&lt;C26*D26, C26*D26*-1, E26*VLOOKUP(A26, $A$8:$E$9,4, FALSE)*-1), C26*D26)),2)</f>
        <v>0</v>
      </c>
      <c r="G26" s="12">
        <f t="shared" ref="G26" si="0">F26*365</f>
        <v>0</v>
      </c>
    </row>
    <row r="27" spans="1:10" ht="13.5" thickBot="1" x14ac:dyDescent="0.25">
      <c r="A27" s="26" t="s">
        <v>30</v>
      </c>
      <c r="B27" s="30" t="s">
        <v>7</v>
      </c>
      <c r="C27" s="14">
        <v>-1</v>
      </c>
      <c r="D27" s="11">
        <f>B16</f>
        <v>199.23</v>
      </c>
      <c r="E27" s="3">
        <f>IF(C27&lt;0, (C27/(VLOOKUP(A27, $A$8:$E$9, 5, FALSE)))*-1, 0)</f>
        <v>1</v>
      </c>
      <c r="F27" s="11">
        <f>ROUND((IF(C27&lt;0, IF(E27*VLOOKUP(A27,$A$8:$E$9,4, FALSE)&lt;C27*D27, C27*D27*-1, E27*VLOOKUP(A27, $A$8:$E$9,4, FALSE)*-1), C27*D27)),2)</f>
        <v>0</v>
      </c>
      <c r="G27" s="12">
        <f t="shared" ref="G27" si="1">F27*365</f>
        <v>0</v>
      </c>
      <c r="I27" s="50"/>
    </row>
    <row r="28" spans="1:10" ht="13.5" thickBot="1" x14ac:dyDescent="0.25">
      <c r="A28" s="6"/>
      <c r="B28" s="4"/>
      <c r="C28" s="16"/>
      <c r="D28" s="15"/>
      <c r="E28" s="4"/>
      <c r="F28" s="33" t="s">
        <v>27</v>
      </c>
      <c r="G28" s="32">
        <f>SUM(G26:G27)</f>
        <v>0</v>
      </c>
    </row>
    <row r="29" spans="1:10" x14ac:dyDescent="0.2">
      <c r="A29" s="6"/>
      <c r="B29" s="4"/>
      <c r="C29" s="16"/>
      <c r="D29" s="15"/>
      <c r="E29" s="4"/>
      <c r="F29" s="17"/>
      <c r="G29" s="13"/>
      <c r="I29" s="42"/>
    </row>
    <row r="30" spans="1:10" ht="12.75" customHeight="1" x14ac:dyDescent="0.2">
      <c r="A30" s="59" t="s">
        <v>47</v>
      </c>
      <c r="B30" s="59"/>
      <c r="C30" s="59"/>
      <c r="D30" s="59"/>
      <c r="E30" s="59"/>
      <c r="F30" s="59"/>
      <c r="G30" s="59"/>
    </row>
    <row r="31" spans="1:10" s="23" customFormat="1" ht="12.75" customHeight="1" x14ac:dyDescent="0.2">
      <c r="A31" s="59" t="s">
        <v>36</v>
      </c>
      <c r="B31" s="59"/>
      <c r="C31" s="59"/>
      <c r="D31" s="59"/>
      <c r="E31" s="59"/>
      <c r="F31" s="59"/>
      <c r="G31" s="59"/>
      <c r="I31" s="40"/>
    </row>
    <row r="32" spans="1:10" x14ac:dyDescent="0.2">
      <c r="A32" s="59"/>
      <c r="B32" s="64"/>
      <c r="C32" s="64"/>
      <c r="D32" s="64"/>
      <c r="E32" s="64"/>
      <c r="F32" s="64"/>
      <c r="G32" s="64"/>
      <c r="I32" s="4"/>
      <c r="J32" s="4"/>
    </row>
    <row r="33" spans="1:10" x14ac:dyDescent="0.2">
      <c r="A33" s="65"/>
      <c r="B33" s="65"/>
      <c r="C33" s="65"/>
      <c r="D33" s="65"/>
      <c r="E33" s="65"/>
      <c r="F33" s="65"/>
      <c r="G33" s="65"/>
    </row>
    <row r="40" spans="1:10" x14ac:dyDescent="0.2">
      <c r="E40" s="58"/>
      <c r="F40" s="58"/>
      <c r="G40" s="58"/>
      <c r="H40" s="58"/>
      <c r="I40" s="58"/>
      <c r="J40" s="58"/>
    </row>
    <row r="41" spans="1:10" x14ac:dyDescent="0.2">
      <c r="E41" s="39"/>
    </row>
    <row r="42" spans="1:10" x14ac:dyDescent="0.2">
      <c r="E42" s="21"/>
    </row>
  </sheetData>
  <mergeCells count="13">
    <mergeCell ref="B22:C22"/>
    <mergeCell ref="E40:J40"/>
    <mergeCell ref="A31:G31"/>
    <mergeCell ref="A2:G2"/>
    <mergeCell ref="A3:H3"/>
    <mergeCell ref="B23:C23"/>
    <mergeCell ref="D23:F23"/>
    <mergeCell ref="A17:G17"/>
    <mergeCell ref="D21:F21"/>
    <mergeCell ref="A32:G32"/>
    <mergeCell ref="A30:G30"/>
    <mergeCell ref="A33:G33"/>
    <mergeCell ref="B21:C21"/>
  </mergeCells>
  <pageMargins left="0.75" right="0.75" top="1" bottom="1" header="0.5" footer="0.5"/>
  <pageSetup scale="66" orientation="landscape" r:id="rId1"/>
  <headerFooter alignWithMargins="0"/>
  <ignoredErrors>
    <ignoredError sqref="D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Calculation</vt:lpstr>
      <vt:lpstr>Example</vt:lpstr>
    </vt:vector>
  </TitlesOfParts>
  <Company>PJM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PJM User</dc:creator>
  <cp:lastModifiedBy>Ding, Congmei</cp:lastModifiedBy>
  <cp:lastPrinted>2010-11-30T18:38:09Z</cp:lastPrinted>
  <dcterms:created xsi:type="dcterms:W3CDTF">2008-09-10T00:03:00Z</dcterms:created>
  <dcterms:modified xsi:type="dcterms:W3CDTF">2019-08-28T18:49:21Z</dcterms:modified>
</cp:coreProperties>
</file>