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20250" yWindow="195" windowWidth="19500" windowHeight="10260"/>
  </bookViews>
  <sheets>
    <sheet name="Summary" sheetId="13" r:id="rId1"/>
    <sheet name="MOPR Price Calculations" sheetId="14" r:id="rId2"/>
  </sheets>
  <definedNames>
    <definedName name="_AMO_UniqueIdentifier" hidden="1">"'80ea8a58-86ba-48f3-a81e-dec7a7b9615a'"</definedName>
  </definedNames>
  <calcPr calcId="145621"/>
</workbook>
</file>

<file path=xl/calcChain.xml><?xml version="1.0" encoding="utf-8"?>
<calcChain xmlns="http://schemas.openxmlformats.org/spreadsheetml/2006/main">
  <c r="E39" i="14" l="1"/>
  <c r="E43" i="14" s="1"/>
  <c r="D39" i="14"/>
  <c r="D43" i="14" s="1"/>
  <c r="C39" i="14"/>
  <c r="C43" i="14" s="1"/>
  <c r="B39" i="14"/>
  <c r="B43" i="14" s="1"/>
  <c r="E27" i="14"/>
  <c r="E31" i="14" s="1"/>
  <c r="D27" i="14"/>
  <c r="D31" i="14" s="1"/>
  <c r="C27" i="14"/>
  <c r="C31" i="14" s="1"/>
  <c r="B27" i="14"/>
  <c r="B31" i="14" s="1"/>
  <c r="B32" i="14" s="1"/>
  <c r="E15" i="14"/>
  <c r="E19" i="14" s="1"/>
  <c r="D15" i="14"/>
  <c r="D19" i="14" s="1"/>
  <c r="C15" i="14"/>
  <c r="C19" i="14" s="1"/>
  <c r="B15" i="14"/>
  <c r="B19" i="14" s="1"/>
  <c r="B20" i="14" s="1"/>
  <c r="D20" i="14" l="1"/>
  <c r="D21" i="14" s="1"/>
  <c r="D8" i="13" s="1"/>
  <c r="C20" i="14"/>
  <c r="C21" i="14" s="1"/>
  <c r="C8" i="13" s="1"/>
  <c r="B21" i="14"/>
  <c r="B8" i="13" s="1"/>
  <c r="E44" i="14"/>
  <c r="E45" i="14" s="1"/>
  <c r="E10" i="13" s="1"/>
  <c r="D44" i="14"/>
  <c r="D45" i="14" s="1"/>
  <c r="D10" i="13" s="1"/>
  <c r="C44" i="14"/>
  <c r="C45" i="14" s="1"/>
  <c r="C10" i="13" s="1"/>
  <c r="B44" i="14"/>
  <c r="B45" i="14" s="1"/>
  <c r="B10" i="13" s="1"/>
  <c r="E32" i="14"/>
  <c r="E33" i="14" s="1"/>
  <c r="E9" i="13" s="1"/>
  <c r="D32" i="14"/>
  <c r="D33" i="14" s="1"/>
  <c r="D9" i="13" s="1"/>
  <c r="C32" i="14"/>
  <c r="C33" i="14" s="1"/>
  <c r="C9" i="13" s="1"/>
  <c r="B33" i="14"/>
  <c r="B9" i="13" s="1"/>
  <c r="E20" i="14"/>
  <c r="E21" i="14" s="1"/>
  <c r="E8" i="13" s="1"/>
</calcChain>
</file>

<file path=xl/sharedStrings.xml><?xml version="1.0" encoding="utf-8"?>
<sst xmlns="http://schemas.openxmlformats.org/spreadsheetml/2006/main" count="81" uniqueCount="44">
  <si>
    <t>APS</t>
  </si>
  <si>
    <t>BGE</t>
  </si>
  <si>
    <t xml:space="preserve"> </t>
  </si>
  <si>
    <t>UCAP Price = ICAP Price/(1 - Pool-Wide Average EFORd)</t>
  </si>
  <si>
    <t>CONE Area 1</t>
  </si>
  <si>
    <t>CONE Area 2</t>
  </si>
  <si>
    <t>CONE Area 3</t>
  </si>
  <si>
    <t>CONE Area 4</t>
  </si>
  <si>
    <t>Ancillary Services Offset, $/MW-Year per Tariff</t>
  </si>
  <si>
    <t>Net CONE, $/MW-Day, ICAP Price</t>
  </si>
  <si>
    <t>Net CONE, $/MW-Day, UCAP Price</t>
  </si>
  <si>
    <t>CONE Area 1: AE, DPL, JCPL, PECO, PS, RECO</t>
  </si>
  <si>
    <t>CONE Area 2: BGE, PEPCO</t>
  </si>
  <si>
    <t>ICAP to UCAP Conversion Factor:</t>
  </si>
  <si>
    <t>Combustion Turbine</t>
  </si>
  <si>
    <t>Zone in the CONE Area with highest energy revenue</t>
  </si>
  <si>
    <t>MetEd</t>
  </si>
  <si>
    <t>Combined Cycle</t>
  </si>
  <si>
    <t>DPL</t>
  </si>
  <si>
    <t>Integrated Gasification Combined Cycle (IGCC)</t>
  </si>
  <si>
    <t>Integrated Gasification Combined Cycle</t>
  </si>
  <si>
    <t>Resource Type</t>
  </si>
  <si>
    <t>PENELEC</t>
  </si>
  <si>
    <t>MOPR Floor Offer Price for Combustion Turbine:          100% Net CONE, $/MW-Day, UCAP Price</t>
  </si>
  <si>
    <t>MOPR Floor Offer Prices for Combined Cycle:                100% Net CONE, $/MW-Day, UCAP Price</t>
  </si>
  <si>
    <t>MOPR Floor Offer Prices for IGCC:                                         100% Net CONE, $/MW-Day, UCAP Price</t>
  </si>
  <si>
    <t>Cone Area 1</t>
  </si>
  <si>
    <t>Cone Area 2</t>
  </si>
  <si>
    <t>Cone Area 3</t>
  </si>
  <si>
    <t>Cone Area 4</t>
  </si>
  <si>
    <t>CONE Area 1 includes the following Transmission Zones: AE, DPL, JCPL, PECO, PSEG, RECO</t>
  </si>
  <si>
    <t>CONE Area 2 includes the following Transmission Zones: BGE, PEPCO</t>
  </si>
  <si>
    <t>CONE Area 3 includes the following Transmission Zones: AEP, APS, ATSI, COMED, DAYTON, DEOK, DOMINION, DUQUESNE, EKPC.</t>
  </si>
  <si>
    <t>CONE Area 4 includes the following Transmission Zones: METED, PENELEC, PPL.</t>
  </si>
  <si>
    <t>CONE Area 3: AEP, APS, ATSI, COMED, DAYTON, DEOK, DOMINION, DUQUESNE, EKPC</t>
  </si>
  <si>
    <t>CONE Area 4: METED, PENELEC, PPL</t>
  </si>
  <si>
    <t xml:space="preserve">2018/2019 BRA CONE: Levelized Revenue Requirement, $/MW-Year </t>
  </si>
  <si>
    <t>DOMINION</t>
  </si>
  <si>
    <t>MOPR Floor Offer Prices for 2019/2020 RPM Base Residual Auction</t>
  </si>
  <si>
    <t xml:space="preserve">2019/2020 BRA CONE: Levelized Revenue Requirement, $/MW-Year </t>
  </si>
  <si>
    <t>Historic (2013-2015) Net Energy Revenue Offset for the Zone with highest energy revenues in the CONE Area, $/MW-Year</t>
  </si>
  <si>
    <t>BLS Composite Index: 2014/2013 Escalation</t>
  </si>
  <si>
    <t>Pool-Wide Average EFORd for 2019/2020</t>
  </si>
  <si>
    <t>MOPR Floor Offer Prices for 2019/2020 BRA (UCAP Price $/MW-Day)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</si>
</sst>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00%"/>
    <numFmt numFmtId="167" formatCode="0.000000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002060"/>
      <name val="Arial"/>
      <family val="2"/>
    </font>
    <font>
      <sz val="10"/>
      <color rgb="FF002060"/>
      <name val="Arial"/>
      <family val="2"/>
    </font>
    <font>
      <sz val="12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4" fillId="0" borderId="0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 applyBorder="1" applyAlignment="1">
      <alignment vertical="center" wrapText="1"/>
    </xf>
    <xf numFmtId="14" fontId="9" fillId="0" borderId="0" xfId="0" applyNumberFormat="1" applyFont="1" applyBorder="1" applyAlignment="1">
      <alignment vertical="center" wrapText="1"/>
    </xf>
    <xf numFmtId="0" fontId="10" fillId="0" borderId="0" xfId="0" applyFont="1"/>
    <xf numFmtId="6" fontId="4" fillId="5" borderId="1" xfId="0" applyNumberFormat="1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166" fontId="9" fillId="0" borderId="0" xfId="2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4" fontId="0" fillId="0" borderId="0" xfId="3" applyFont="1"/>
    <xf numFmtId="0" fontId="5" fillId="0" borderId="14" xfId="0" applyFont="1" applyBorder="1" applyAlignment="1"/>
    <xf numFmtId="0" fontId="5" fillId="0" borderId="15" xfId="0" applyFont="1" applyBorder="1" applyAlignment="1"/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</cellXfs>
  <cellStyles count="4">
    <cellStyle name="Currency" xfId="3" builtinId="4"/>
    <cellStyle name="Normal" xfId="0" builtinId="0"/>
    <cellStyle name="Normal 3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11"/>
  <sheetViews>
    <sheetView showGridLines="0" tabSelected="1" workbookViewId="0">
      <selection activeCell="A12" sqref="A12"/>
    </sheetView>
  </sheetViews>
  <sheetFormatPr defaultRowHeight="12.75" x14ac:dyDescent="0.2"/>
  <cols>
    <col min="1" max="1" width="25.7109375" customWidth="1"/>
    <col min="2" max="2" width="26.5703125" customWidth="1"/>
    <col min="3" max="5" width="16.7109375" customWidth="1"/>
    <col min="6" max="6" width="5.42578125" customWidth="1"/>
  </cols>
  <sheetData>
    <row r="1" spans="1:9" ht="24.95" customHeight="1" x14ac:dyDescent="0.2">
      <c r="A1" s="30" t="s">
        <v>43</v>
      </c>
      <c r="B1" s="31"/>
      <c r="C1" s="31"/>
      <c r="D1" s="31"/>
      <c r="E1" s="31"/>
      <c r="F1" s="31"/>
      <c r="G1" s="31"/>
      <c r="H1" s="31"/>
      <c r="I1" s="31"/>
    </row>
    <row r="2" spans="1:9" ht="20.25" customHeight="1" x14ac:dyDescent="0.2">
      <c r="A2" s="32" t="s">
        <v>30</v>
      </c>
    </row>
    <row r="3" spans="1:9" ht="20.25" customHeight="1" x14ac:dyDescent="0.2">
      <c r="A3" s="32" t="s">
        <v>31</v>
      </c>
    </row>
    <row r="4" spans="1:9" ht="20.25" customHeight="1" x14ac:dyDescent="0.2">
      <c r="A4" s="32" t="s">
        <v>32</v>
      </c>
    </row>
    <row r="5" spans="1:9" ht="20.25" customHeight="1" x14ac:dyDescent="0.2">
      <c r="A5" s="32" t="s">
        <v>33</v>
      </c>
    </row>
    <row r="6" spans="1:9" ht="20.25" customHeight="1" thickBot="1" x14ac:dyDescent="0.25">
      <c r="A6" s="31"/>
      <c r="B6" s="31"/>
      <c r="C6" s="31"/>
      <c r="D6" s="30"/>
      <c r="E6" s="30"/>
      <c r="F6" s="31"/>
      <c r="G6" s="31"/>
      <c r="H6" s="31"/>
      <c r="I6" s="31"/>
    </row>
    <row r="7" spans="1:9" ht="24.95" customHeight="1" x14ac:dyDescent="0.2">
      <c r="A7" s="36" t="s">
        <v>21</v>
      </c>
      <c r="B7" s="37" t="s">
        <v>26</v>
      </c>
      <c r="C7" s="37" t="s">
        <v>27</v>
      </c>
      <c r="D7" s="37" t="s">
        <v>28</v>
      </c>
      <c r="E7" s="38" t="s">
        <v>29</v>
      </c>
      <c r="F7" s="31"/>
      <c r="G7" s="31"/>
      <c r="H7" s="31"/>
      <c r="I7" s="31"/>
    </row>
    <row r="8" spans="1:9" ht="24.95" customHeight="1" x14ac:dyDescent="0.2">
      <c r="A8" s="39" t="s">
        <v>14</v>
      </c>
      <c r="B8" s="33">
        <f>'MOPR Price Calculations'!B21</f>
        <v>262.27</v>
      </c>
      <c r="C8" s="33">
        <f>'MOPR Price Calculations'!C21</f>
        <v>215.62</v>
      </c>
      <c r="D8" s="33">
        <f>'MOPR Price Calculations'!D21</f>
        <v>249.98</v>
      </c>
      <c r="E8" s="40">
        <f>'MOPR Price Calculations'!E21</f>
        <v>164.43</v>
      </c>
      <c r="F8" s="31"/>
      <c r="G8" s="31"/>
      <c r="H8" s="31"/>
      <c r="I8" s="31"/>
    </row>
    <row r="9" spans="1:9" ht="24.95" customHeight="1" x14ac:dyDescent="0.2">
      <c r="A9" s="39" t="s">
        <v>17</v>
      </c>
      <c r="B9" s="33">
        <f>'MOPR Price Calculations'!B33</f>
        <v>245.91</v>
      </c>
      <c r="C9" s="33">
        <f>'MOPR Price Calculations'!C33</f>
        <v>168.12</v>
      </c>
      <c r="D9" s="33">
        <f>'MOPR Price Calculations'!D33</f>
        <v>242.75</v>
      </c>
      <c r="E9" s="40">
        <f>'MOPR Price Calculations'!E33</f>
        <v>150.69999999999999</v>
      </c>
      <c r="F9" s="31"/>
      <c r="G9" s="31"/>
      <c r="H9" s="31"/>
      <c r="I9" s="31"/>
    </row>
    <row r="10" spans="1:9" ht="48" thickBot="1" x14ac:dyDescent="0.25">
      <c r="A10" s="41" t="s">
        <v>20</v>
      </c>
      <c r="B10" s="34">
        <f>'MOPR Price Calculations'!B45</f>
        <v>1276.99</v>
      </c>
      <c r="C10" s="34">
        <f>'MOPR Price Calculations'!C45</f>
        <v>1196.28</v>
      </c>
      <c r="D10" s="34">
        <f>'MOPR Price Calculations'!D45</f>
        <v>1270.1500000000001</v>
      </c>
      <c r="E10" s="35">
        <f>'MOPR Price Calculations'!E45</f>
        <v>1267.3</v>
      </c>
      <c r="F10" s="31"/>
      <c r="G10" s="31"/>
      <c r="H10" s="31"/>
      <c r="I10" s="31"/>
    </row>
    <row r="11" spans="1:9" x14ac:dyDescent="0.2">
      <c r="A11" s="31"/>
      <c r="B11" s="31"/>
      <c r="C11" s="31"/>
      <c r="D11" s="31"/>
      <c r="E11" s="31"/>
      <c r="F11" s="31"/>
      <c r="G11" s="31"/>
      <c r="H11" s="31"/>
      <c r="I11" s="31"/>
    </row>
  </sheetData>
  <pageMargins left="0.34" right="0.2" top="0.75" bottom="0.34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47"/>
  <sheetViews>
    <sheetView zoomScale="80" zoomScaleNormal="80" workbookViewId="0">
      <selection activeCell="A3" sqref="A3:C3"/>
    </sheetView>
  </sheetViews>
  <sheetFormatPr defaultRowHeight="12.75" x14ac:dyDescent="0.2"/>
  <cols>
    <col min="1" max="1" width="64.7109375" bestFit="1" customWidth="1"/>
    <col min="2" max="2" width="20.28515625" customWidth="1"/>
    <col min="3" max="5" width="18.7109375" customWidth="1"/>
    <col min="6" max="6" width="13.85546875" customWidth="1"/>
    <col min="9" max="9" width="12.7109375" bestFit="1" customWidth="1"/>
    <col min="12" max="12" width="13.42578125" bestFit="1" customWidth="1"/>
  </cols>
  <sheetData>
    <row r="1" spans="1:12" ht="24.95" customHeight="1" x14ac:dyDescent="0.3">
      <c r="A1" s="50" t="s">
        <v>38</v>
      </c>
      <c r="B1" s="51"/>
      <c r="C1" s="51"/>
      <c r="D1" s="24"/>
      <c r="E1" s="23"/>
      <c r="F1" s="23"/>
    </row>
    <row r="2" spans="1:12" ht="24.95" customHeight="1" x14ac:dyDescent="0.2">
      <c r="A2" s="42"/>
      <c r="B2" s="42"/>
      <c r="C2" s="42"/>
    </row>
    <row r="3" spans="1:12" ht="24.95" customHeight="1" x14ac:dyDescent="0.2">
      <c r="A3" s="59" t="s">
        <v>13</v>
      </c>
      <c r="B3" s="59"/>
      <c r="C3" s="59"/>
      <c r="D3" s="3" t="s">
        <v>2</v>
      </c>
      <c r="E3" s="4"/>
    </row>
    <row r="4" spans="1:12" ht="24.95" customHeight="1" x14ac:dyDescent="0.2">
      <c r="A4" s="59" t="s">
        <v>3</v>
      </c>
      <c r="B4" s="59"/>
      <c r="C4" s="59"/>
      <c r="D4" s="3"/>
      <c r="E4" s="4"/>
    </row>
    <row r="5" spans="1:12" ht="24.95" customHeight="1" x14ac:dyDescent="0.2">
      <c r="A5" s="58" t="s">
        <v>42</v>
      </c>
      <c r="B5" s="58"/>
      <c r="C5" s="19">
        <v>6.6000000000000003E-2</v>
      </c>
      <c r="D5" s="43"/>
    </row>
    <row r="6" spans="1:12" ht="24.95" customHeight="1" x14ac:dyDescent="0.2">
      <c r="A6" s="52" t="s">
        <v>11</v>
      </c>
      <c r="B6" s="53"/>
      <c r="C6" s="54"/>
      <c r="D6" s="3"/>
      <c r="E6" s="4"/>
    </row>
    <row r="7" spans="1:12" ht="24.95" customHeight="1" x14ac:dyDescent="0.2">
      <c r="A7" s="52" t="s">
        <v>12</v>
      </c>
      <c r="B7" s="53"/>
      <c r="C7" s="54"/>
      <c r="D7" s="3"/>
      <c r="E7" s="4"/>
    </row>
    <row r="8" spans="1:12" ht="24.95" customHeight="1" x14ac:dyDescent="0.2">
      <c r="A8" s="55" t="s">
        <v>34</v>
      </c>
      <c r="B8" s="56"/>
      <c r="C8" s="57"/>
      <c r="D8" s="3"/>
      <c r="E8" s="4"/>
    </row>
    <row r="9" spans="1:12" ht="24.95" customHeight="1" x14ac:dyDescent="0.2">
      <c r="A9" s="52" t="s">
        <v>35</v>
      </c>
      <c r="B9" s="53"/>
      <c r="C9" s="54"/>
      <c r="D9" s="3"/>
      <c r="E9" s="4"/>
    </row>
    <row r="10" spans="1:12" ht="15.75" x14ac:dyDescent="0.25">
      <c r="A10" s="5"/>
      <c r="B10" s="12"/>
      <c r="C10" s="5"/>
      <c r="D10" s="3"/>
      <c r="E10" s="4"/>
    </row>
    <row r="11" spans="1:12" ht="35.1" customHeight="1" x14ac:dyDescent="0.2">
      <c r="A11" s="20" t="s">
        <v>14</v>
      </c>
      <c r="B11" s="6"/>
      <c r="C11" s="3"/>
      <c r="D11" s="13" t="s">
        <v>2</v>
      </c>
      <c r="E11" s="4"/>
    </row>
    <row r="12" spans="1:12" ht="35.1" customHeight="1" x14ac:dyDescent="0.25">
      <c r="A12" s="7"/>
      <c r="B12" s="11" t="s">
        <v>4</v>
      </c>
      <c r="C12" s="11" t="s">
        <v>5</v>
      </c>
      <c r="D12" s="11" t="s">
        <v>6</v>
      </c>
      <c r="E12" s="11" t="s">
        <v>7</v>
      </c>
      <c r="L12" s="49"/>
    </row>
    <row r="13" spans="1:12" ht="35.1" customHeight="1" x14ac:dyDescent="0.2">
      <c r="A13" s="8" t="s">
        <v>36</v>
      </c>
      <c r="B13" s="9">
        <v>132200</v>
      </c>
      <c r="C13" s="9">
        <v>130300</v>
      </c>
      <c r="D13" s="9">
        <v>128900</v>
      </c>
      <c r="E13" s="9">
        <v>130300</v>
      </c>
      <c r="L13" s="49"/>
    </row>
    <row r="14" spans="1:12" ht="35.1" customHeight="1" x14ac:dyDescent="0.2">
      <c r="A14" s="44" t="s">
        <v>41</v>
      </c>
      <c r="B14" s="45">
        <v>1.0085636898048251</v>
      </c>
      <c r="C14" s="45">
        <v>1.0306913928853243</v>
      </c>
      <c r="D14" s="45">
        <v>1.0292069227449292</v>
      </c>
      <c r="E14" s="45">
        <v>1.0307823325414209</v>
      </c>
      <c r="F14" s="28"/>
      <c r="L14" s="49"/>
    </row>
    <row r="15" spans="1:12" ht="35.1" customHeight="1" x14ac:dyDescent="0.2">
      <c r="A15" s="8" t="s">
        <v>39</v>
      </c>
      <c r="B15" s="9">
        <f>B13*B14</f>
        <v>133332.11979219789</v>
      </c>
      <c r="C15" s="9">
        <f>C13*C14</f>
        <v>134299.08849295776</v>
      </c>
      <c r="D15" s="9">
        <f>D13*D14</f>
        <v>132664.77234182137</v>
      </c>
      <c r="E15" s="9">
        <f>E13*E14</f>
        <v>134310.93793014713</v>
      </c>
      <c r="F15" s="28" t="s">
        <v>2</v>
      </c>
      <c r="G15" t="s">
        <v>2</v>
      </c>
      <c r="L15" s="49"/>
    </row>
    <row r="16" spans="1:12" ht="35.1" customHeight="1" x14ac:dyDescent="0.2">
      <c r="A16" s="8" t="s">
        <v>15</v>
      </c>
      <c r="B16" s="1" t="s">
        <v>18</v>
      </c>
      <c r="C16" s="1" t="s">
        <v>1</v>
      </c>
      <c r="D16" s="1" t="s">
        <v>0</v>
      </c>
      <c r="E16" s="1" t="s">
        <v>22</v>
      </c>
      <c r="F16" s="28"/>
      <c r="G16" s="29"/>
    </row>
    <row r="17" spans="1:7" ht="39.950000000000003" customHeight="1" x14ac:dyDescent="0.2">
      <c r="A17" s="8" t="s">
        <v>40</v>
      </c>
      <c r="B17" s="1">
        <v>41478.630304409628</v>
      </c>
      <c r="C17" s="1">
        <v>58390.331859192323</v>
      </c>
      <c r="D17" s="1">
        <v>45010.688002803501</v>
      </c>
      <c r="E17" s="1">
        <v>75902.259236783124</v>
      </c>
      <c r="F17" s="28"/>
      <c r="G17" s="29"/>
    </row>
    <row r="18" spans="1:7" ht="35.1" customHeight="1" x14ac:dyDescent="0.2">
      <c r="A18" s="8" t="s">
        <v>8</v>
      </c>
      <c r="B18" s="1">
        <v>2199</v>
      </c>
      <c r="C18" s="1">
        <v>2199</v>
      </c>
      <c r="D18" s="1">
        <v>2199</v>
      </c>
      <c r="E18" s="1">
        <v>2199</v>
      </c>
    </row>
    <row r="19" spans="1:7" ht="35.1" customHeight="1" x14ac:dyDescent="0.2">
      <c r="A19" s="8" t="s">
        <v>9</v>
      </c>
      <c r="B19" s="2">
        <f>(B15-B17-B18)/366</f>
        <v>244.95762155133406</v>
      </c>
      <c r="C19" s="2">
        <f>(C15-C17-C18)/366</f>
        <v>201.39277768788372</v>
      </c>
      <c r="D19" s="2">
        <f>(D15-D17-D18)/366</f>
        <v>233.48383699185209</v>
      </c>
      <c r="E19" s="2">
        <f>(E15-E17-E18)/366</f>
        <v>153.57835708569402</v>
      </c>
    </row>
    <row r="20" spans="1:7" ht="35.1" customHeight="1" x14ac:dyDescent="0.2">
      <c r="A20" s="10" t="s">
        <v>10</v>
      </c>
      <c r="B20" s="2">
        <f>ROUND(B19/(1-$C$5),2)</f>
        <v>262.27</v>
      </c>
      <c r="C20" s="2">
        <f>ROUND(C19/(1-$C$5),2)</f>
        <v>215.62</v>
      </c>
      <c r="D20" s="2">
        <f>ROUND(D19/(1-$C$5),2)</f>
        <v>249.98</v>
      </c>
      <c r="E20" s="2">
        <f>ROUND(E19/(1-$C$5),2)</f>
        <v>164.43</v>
      </c>
    </row>
    <row r="21" spans="1:7" ht="39.950000000000003" customHeight="1" x14ac:dyDescent="0.2">
      <c r="A21" s="14" t="s">
        <v>23</v>
      </c>
      <c r="B21" s="15">
        <f>ROUND(B20,2)</f>
        <v>262.27</v>
      </c>
      <c r="C21" s="15">
        <f>ROUND(C20,2)</f>
        <v>215.62</v>
      </c>
      <c r="D21" s="15">
        <f>ROUND(D20,2)</f>
        <v>249.98</v>
      </c>
      <c r="E21" s="15">
        <f>ROUND(E20,2)</f>
        <v>164.43</v>
      </c>
    </row>
    <row r="22" spans="1:7" ht="35.1" customHeight="1" x14ac:dyDescent="0.2">
      <c r="A22" s="16"/>
      <c r="B22" s="17"/>
      <c r="C22" s="17"/>
    </row>
    <row r="23" spans="1:7" ht="35.1" customHeight="1" x14ac:dyDescent="0.2">
      <c r="A23" s="21" t="s">
        <v>17</v>
      </c>
      <c r="B23" s="6"/>
      <c r="C23" s="3"/>
      <c r="D23" s="13" t="s">
        <v>2</v>
      </c>
      <c r="E23" s="4"/>
    </row>
    <row r="24" spans="1:7" ht="35.1" customHeight="1" x14ac:dyDescent="0.25">
      <c r="A24" s="7"/>
      <c r="B24" s="11" t="s">
        <v>4</v>
      </c>
      <c r="C24" s="11" t="s">
        <v>5</v>
      </c>
      <c r="D24" s="11" t="s">
        <v>6</v>
      </c>
      <c r="E24" s="11" t="s">
        <v>7</v>
      </c>
    </row>
    <row r="25" spans="1:7" ht="35.1" customHeight="1" x14ac:dyDescent="0.2">
      <c r="A25" s="8" t="s">
        <v>36</v>
      </c>
      <c r="B25" s="9">
        <v>185700</v>
      </c>
      <c r="C25" s="9">
        <v>176000</v>
      </c>
      <c r="D25" s="9">
        <v>172600</v>
      </c>
      <c r="E25" s="9">
        <v>179400</v>
      </c>
    </row>
    <row r="26" spans="1:7" ht="35.1" customHeight="1" x14ac:dyDescent="0.2">
      <c r="A26" s="44" t="s">
        <v>41</v>
      </c>
      <c r="B26" s="46">
        <v>1.0046170700894603</v>
      </c>
      <c r="C26" s="46">
        <v>1.0321406046096613</v>
      </c>
      <c r="D26" s="46">
        <v>1.0302575659785316</v>
      </c>
      <c r="E26" s="46">
        <v>1.0322184586242862</v>
      </c>
      <c r="F26" s="28"/>
    </row>
    <row r="27" spans="1:7" ht="35.1" customHeight="1" x14ac:dyDescent="0.2">
      <c r="A27" s="8" t="s">
        <v>39</v>
      </c>
      <c r="B27" s="9">
        <f>B25*B26</f>
        <v>186557.38991561279</v>
      </c>
      <c r="C27" s="9">
        <f>C25*C26</f>
        <v>181656.74641130038</v>
      </c>
      <c r="D27" s="9">
        <f>D25*D26</f>
        <v>177822.45588789455</v>
      </c>
      <c r="E27" s="9">
        <f>E25*E26</f>
        <v>185179.99147719695</v>
      </c>
      <c r="F27" s="22"/>
    </row>
    <row r="28" spans="1:7" ht="35.1" customHeight="1" x14ac:dyDescent="0.2">
      <c r="A28" s="8" t="s">
        <v>15</v>
      </c>
      <c r="B28" s="9" t="s">
        <v>18</v>
      </c>
      <c r="C28" s="1" t="s">
        <v>1</v>
      </c>
      <c r="D28" s="1" t="s">
        <v>0</v>
      </c>
      <c r="E28" s="1" t="s">
        <v>22</v>
      </c>
      <c r="F28" s="28"/>
    </row>
    <row r="29" spans="1:7" ht="39.950000000000003" customHeight="1" x14ac:dyDescent="0.2">
      <c r="A29" s="8" t="s">
        <v>40</v>
      </c>
      <c r="B29" s="1">
        <v>99297.013927799853</v>
      </c>
      <c r="C29" s="1">
        <v>120989.05538271098</v>
      </c>
      <c r="D29" s="1">
        <v>91640.611234008175</v>
      </c>
      <c r="E29" s="1">
        <v>130465.95105847578</v>
      </c>
      <c r="F29" s="28"/>
    </row>
    <row r="30" spans="1:7" ht="35.1" customHeight="1" x14ac:dyDescent="0.2">
      <c r="A30" s="8" t="s">
        <v>8</v>
      </c>
      <c r="B30" s="1">
        <v>3198</v>
      </c>
      <c r="C30" s="1">
        <v>3198</v>
      </c>
      <c r="D30" s="1">
        <v>3198</v>
      </c>
      <c r="E30" s="1">
        <v>3198</v>
      </c>
    </row>
    <row r="31" spans="1:7" ht="35.1" customHeight="1" x14ac:dyDescent="0.2">
      <c r="A31" s="8" t="s">
        <v>9</v>
      </c>
      <c r="B31" s="2">
        <f>(B27-B29-B30)/366</f>
        <v>229.67862291752169</v>
      </c>
      <c r="C31" s="2">
        <f>(C27-C29-C30)/366</f>
        <v>157.02101373931529</v>
      </c>
      <c r="D31" s="2">
        <f>(D27-D29-D30)/366</f>
        <v>226.73181599422509</v>
      </c>
      <c r="E31" s="2">
        <f>(E27-E29-E30)/366</f>
        <v>140.75420879432014</v>
      </c>
    </row>
    <row r="32" spans="1:7" ht="35.1" customHeight="1" x14ac:dyDescent="0.2">
      <c r="A32" s="10" t="s">
        <v>10</v>
      </c>
      <c r="B32" s="2">
        <f>ROUND(B31/(1-$C$5),2)</f>
        <v>245.91</v>
      </c>
      <c r="C32" s="2">
        <f>ROUND(C31/(1-$C$5),2)</f>
        <v>168.12</v>
      </c>
      <c r="D32" s="2">
        <f>ROUND(D31/(1-$C$5),2)</f>
        <v>242.75</v>
      </c>
      <c r="E32" s="2">
        <f>ROUND(E31/(1-$C$5),2)</f>
        <v>150.69999999999999</v>
      </c>
    </row>
    <row r="33" spans="1:7" ht="39.950000000000003" customHeight="1" x14ac:dyDescent="0.2">
      <c r="A33" s="14" t="s">
        <v>24</v>
      </c>
      <c r="B33" s="18">
        <f>ROUND(B32,2)</f>
        <v>245.91</v>
      </c>
      <c r="C33" s="18">
        <f>ROUND(C32,2)</f>
        <v>168.12</v>
      </c>
      <c r="D33" s="18">
        <f>ROUND(D32,2)</f>
        <v>242.75</v>
      </c>
      <c r="E33" s="18">
        <f>ROUND(E32,2)</f>
        <v>150.69999999999999</v>
      </c>
    </row>
    <row r="35" spans="1:7" ht="35.1" customHeight="1" x14ac:dyDescent="0.2">
      <c r="A35" s="21" t="s">
        <v>19</v>
      </c>
      <c r="B35" s="6"/>
      <c r="C35" s="3"/>
      <c r="D35" s="13" t="s">
        <v>2</v>
      </c>
      <c r="E35" s="4"/>
    </row>
    <row r="36" spans="1:7" ht="35.1" customHeight="1" x14ac:dyDescent="0.25">
      <c r="A36" s="7"/>
      <c r="B36" s="11" t="s">
        <v>4</v>
      </c>
      <c r="C36" s="11" t="s">
        <v>5</v>
      </c>
      <c r="D36" s="11" t="s">
        <v>6</v>
      </c>
      <c r="E36" s="11" t="s">
        <v>7</v>
      </c>
    </row>
    <row r="37" spans="1:7" ht="35.1" customHeight="1" x14ac:dyDescent="0.2">
      <c r="A37" s="8" t="s">
        <v>36</v>
      </c>
      <c r="B37" s="9">
        <v>582042</v>
      </c>
      <c r="C37" s="9">
        <v>558486</v>
      </c>
      <c r="D37" s="9">
        <v>547240</v>
      </c>
      <c r="E37" s="9">
        <v>537306</v>
      </c>
    </row>
    <row r="38" spans="1:7" ht="35.1" customHeight="1" x14ac:dyDescent="0.2">
      <c r="A38" s="44" t="s">
        <v>41</v>
      </c>
      <c r="B38" s="47">
        <v>1.0046170700894603</v>
      </c>
      <c r="C38" s="46">
        <v>1.0321406046096613</v>
      </c>
      <c r="D38" s="46">
        <v>1.0302575659785316</v>
      </c>
      <c r="E38" s="46">
        <v>1.0322184586242862</v>
      </c>
      <c r="F38" s="28"/>
      <c r="G38" s="48"/>
    </row>
    <row r="39" spans="1:7" ht="35.1" customHeight="1" x14ac:dyDescent="0.2">
      <c r="A39" s="8" t="s">
        <v>39</v>
      </c>
      <c r="B39" s="9">
        <f>B37*B38</f>
        <v>584729.32870900969</v>
      </c>
      <c r="C39" s="9">
        <f>C37*C38</f>
        <v>576436.07770603127</v>
      </c>
      <c r="D39" s="9">
        <f>D37*D38</f>
        <v>563798.15040609159</v>
      </c>
      <c r="E39" s="9">
        <f>E37*E38</f>
        <v>554617.1711295807</v>
      </c>
      <c r="F39" s="28"/>
    </row>
    <row r="40" spans="1:7" ht="35.1" customHeight="1" x14ac:dyDescent="0.2">
      <c r="A40" s="8" t="s">
        <v>15</v>
      </c>
      <c r="B40" s="26" t="s">
        <v>18</v>
      </c>
      <c r="C40" s="27" t="s">
        <v>1</v>
      </c>
      <c r="D40" s="27" t="s">
        <v>37</v>
      </c>
      <c r="E40" s="27" t="s">
        <v>16</v>
      </c>
      <c r="F40" s="28"/>
    </row>
    <row r="41" spans="1:7" ht="39.950000000000003" customHeight="1" x14ac:dyDescent="0.2">
      <c r="A41" s="8" t="s">
        <v>40</v>
      </c>
      <c r="B41" s="1">
        <v>144998.83739265901</v>
      </c>
      <c r="C41" s="1">
        <v>164296.10753926745</v>
      </c>
      <c r="D41" s="1">
        <v>126405.43818550721</v>
      </c>
      <c r="E41" s="1">
        <v>118199.28668659904</v>
      </c>
      <c r="F41" s="28"/>
    </row>
    <row r="42" spans="1:7" ht="35.1" customHeight="1" x14ac:dyDescent="0.2">
      <c r="A42" s="8" t="s">
        <v>8</v>
      </c>
      <c r="B42" s="1">
        <v>3198</v>
      </c>
      <c r="C42" s="1">
        <v>3198</v>
      </c>
      <c r="D42" s="1">
        <v>3198</v>
      </c>
      <c r="E42" s="1">
        <v>3198</v>
      </c>
    </row>
    <row r="43" spans="1:7" ht="35.1" customHeight="1" x14ac:dyDescent="0.2">
      <c r="A43" s="8" t="s">
        <v>9</v>
      </c>
      <c r="B43" s="2">
        <f>(B39-B41-B42)/366</f>
        <v>1192.7117249080618</v>
      </c>
      <c r="C43" s="2">
        <f>(C39-C41-C42)/366</f>
        <v>1117.3277873408847</v>
      </c>
      <c r="D43" s="2">
        <f>(D39-D41-D42)/366</f>
        <v>1186.3243503294655</v>
      </c>
      <c r="E43" s="2">
        <f>(E39-E41-E42)/366</f>
        <v>1183.660886456234</v>
      </c>
    </row>
    <row r="44" spans="1:7" ht="35.1" customHeight="1" x14ac:dyDescent="0.2">
      <c r="A44" s="10" t="s">
        <v>10</v>
      </c>
      <c r="B44" s="2">
        <f>ROUND(B43/(1-$C$5),2)</f>
        <v>1276.99</v>
      </c>
      <c r="C44" s="2">
        <f>ROUND(C43/(1-$C$5),2)</f>
        <v>1196.28</v>
      </c>
      <c r="D44" s="2">
        <f>ROUND(D43/(1-$C$5),2)</f>
        <v>1270.1500000000001</v>
      </c>
      <c r="E44" s="2">
        <f>ROUND(E43/(1-$C$5),2)</f>
        <v>1267.3</v>
      </c>
    </row>
    <row r="45" spans="1:7" ht="39.950000000000003" customHeight="1" x14ac:dyDescent="0.2">
      <c r="A45" s="14" t="s">
        <v>25</v>
      </c>
      <c r="B45" s="18">
        <f>ROUND(B44,2)</f>
        <v>1276.99</v>
      </c>
      <c r="C45" s="18">
        <f>ROUND(C44,2)</f>
        <v>1196.28</v>
      </c>
      <c r="D45" s="18">
        <f>ROUND(D44,2)</f>
        <v>1270.1500000000001</v>
      </c>
      <c r="E45" s="18">
        <f>ROUND(E44,2)</f>
        <v>1267.3</v>
      </c>
    </row>
    <row r="47" spans="1:7" x14ac:dyDescent="0.2">
      <c r="B47" s="25"/>
      <c r="C47" s="25"/>
      <c r="D47" s="25"/>
      <c r="E47" s="25"/>
    </row>
  </sheetData>
  <mergeCells count="8">
    <mergeCell ref="A1:C1"/>
    <mergeCell ref="A6:C6"/>
    <mergeCell ref="A7:C7"/>
    <mergeCell ref="A8:C8"/>
    <mergeCell ref="A9:C9"/>
    <mergeCell ref="A5:B5"/>
    <mergeCell ref="A4:C4"/>
    <mergeCell ref="A3:C3"/>
  </mergeCells>
  <pageMargins left="0" right="0" top="0" bottom="0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MOPR Price Calculations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2015-12-09T12:14:13Z</cp:lastPrinted>
  <dcterms:created xsi:type="dcterms:W3CDTF">2015-12-09T12:14:13Z</dcterms:created>
  <dcterms:modified xsi:type="dcterms:W3CDTF">2016-01-06T13:13:27Z</dcterms:modified>
</cp:coreProperties>
</file>